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3515" activeTab="1"/>
  </bookViews>
  <sheets>
    <sheet name="回答者情報" sheetId="2" r:id="rId1"/>
    <sheet name="照会事項" sheetId="4" r:id="rId2"/>
    <sheet name="Parameters" sheetId="3" r:id="rId3"/>
  </sheets>
  <externalReferences>
    <externalReference r:id="rId4"/>
  </externalReferences>
  <definedNames>
    <definedName name="ExternalData_8" localSheetId="2" hidden="1">Parameters!$H$4:$M$33</definedName>
    <definedName name="Keyword質問事項_選択肢">Parameters!$B$7</definedName>
    <definedName name="Keyword条件_回答形式選択">Parameters!$B$6</definedName>
    <definedName name="Keyword変換後_要補足説明">Parameters!$B$9</definedName>
    <definedName name="Keyword変換前_要補足説明">Parameters!$B$8</definedName>
    <definedName name="PD補足">補足[補足]</definedName>
    <definedName name="_xlnm.Print_Area" localSheetId="1">照会事項!$A$1:$AB$127</definedName>
    <definedName name="_xlnm.Print_Titles" localSheetId="1">照会事項!$A:$B,照会事項!$1:$3</definedName>
    <definedName name="改行">Parameters!$B$4</definedName>
    <definedName name="見出し">Parameters!$E$5</definedName>
    <definedName name="説明">Parameters!$E$6</definedName>
    <definedName name="選択肢">Parameters!#REF!</definedName>
    <definedName name="選択肢1">[1]!選択肢__1[照会事項1]</definedName>
    <definedName name="選択肢2">[1]!選択肢__2[照会事項1]</definedName>
    <definedName name="選択肢3">[1]!選択肢__3[照会事項1]</definedName>
    <definedName name="選択肢PD起点">選択肢PD用[[#Headers],[選択肢]]</definedName>
    <definedName name="表示形式_照会事項補足">Parameters!$B$5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3" i="4" l="1"/>
  <c r="T127" i="4" l="1"/>
  <c r="S127" i="4"/>
  <c r="U127" i="4" s="1"/>
  <c r="P127" i="4"/>
  <c r="O127" i="4"/>
  <c r="Q127" i="4" s="1"/>
  <c r="M127" i="4"/>
  <c r="G127" i="4" s="1"/>
  <c r="L127" i="4"/>
  <c r="J127" i="4"/>
  <c r="H127" i="4"/>
  <c r="I127" i="4" s="1"/>
  <c r="F127" i="4"/>
  <c r="C127" i="4"/>
  <c r="D127" i="4" s="1"/>
  <c r="T126" i="4"/>
  <c r="S126" i="4"/>
  <c r="U126" i="4" s="1"/>
  <c r="P126" i="4"/>
  <c r="O126" i="4"/>
  <c r="Q126" i="4" s="1"/>
  <c r="M126" i="4"/>
  <c r="G126" i="4" s="1"/>
  <c r="L126" i="4"/>
  <c r="J126" i="4"/>
  <c r="H126" i="4"/>
  <c r="I126" i="4" s="1"/>
  <c r="F126" i="4"/>
  <c r="C126" i="4"/>
  <c r="D126" i="4" s="1"/>
  <c r="N127" i="4" l="1"/>
  <c r="N126" i="4"/>
  <c r="B127" i="4"/>
  <c r="K127" i="4" s="1"/>
  <c r="R127" i="4"/>
  <c r="B126" i="4"/>
  <c r="K126" i="4" s="1"/>
  <c r="R126" i="4"/>
  <c r="T125" i="4"/>
  <c r="S125" i="4"/>
  <c r="P125" i="4"/>
  <c r="O125" i="4"/>
  <c r="M125" i="4"/>
  <c r="G125" i="4" s="1"/>
  <c r="L125" i="4"/>
  <c r="N125" i="4" s="1"/>
  <c r="J125" i="4"/>
  <c r="H125" i="4"/>
  <c r="I125" i="4" s="1"/>
  <c r="F125" i="4"/>
  <c r="B125" i="4" s="1"/>
  <c r="K125" i="4" s="1"/>
  <c r="C125" i="4"/>
  <c r="D125" i="4" s="1"/>
  <c r="Q125" i="4" l="1"/>
  <c r="U125" i="4"/>
  <c r="R125" i="4"/>
  <c r="A130" i="4"/>
  <c r="A129" i="4"/>
  <c r="A128" i="4"/>
  <c r="T124" i="4"/>
  <c r="S124" i="4"/>
  <c r="P124" i="4"/>
  <c r="O124" i="4"/>
  <c r="M124" i="4"/>
  <c r="G124" i="4" s="1"/>
  <c r="L124" i="4"/>
  <c r="J124" i="4"/>
  <c r="H124" i="4"/>
  <c r="I124" i="4" s="1"/>
  <c r="F124" i="4"/>
  <c r="C124" i="4"/>
  <c r="D124" i="4" s="1"/>
  <c r="T123" i="4"/>
  <c r="S123" i="4"/>
  <c r="U123" i="4" s="1"/>
  <c r="P123" i="4"/>
  <c r="O123" i="4"/>
  <c r="M123" i="4"/>
  <c r="G123" i="4" s="1"/>
  <c r="L123" i="4"/>
  <c r="J123" i="4"/>
  <c r="H123" i="4"/>
  <c r="I123" i="4" s="1"/>
  <c r="F123" i="4"/>
  <c r="C123" i="4"/>
  <c r="D123" i="4" s="1"/>
  <c r="T122" i="4"/>
  <c r="S122" i="4"/>
  <c r="P122" i="4"/>
  <c r="O122" i="4"/>
  <c r="M122" i="4"/>
  <c r="G122" i="4" s="1"/>
  <c r="L122" i="4"/>
  <c r="N122" i="4" s="1"/>
  <c r="J122" i="4"/>
  <c r="H122" i="4"/>
  <c r="I122" i="4" s="1"/>
  <c r="F122" i="4"/>
  <c r="C122" i="4"/>
  <c r="D122" i="4" s="1"/>
  <c r="T121" i="4"/>
  <c r="S121" i="4"/>
  <c r="U121" i="4" s="1"/>
  <c r="P121" i="4"/>
  <c r="O121" i="4"/>
  <c r="M121" i="4"/>
  <c r="G121" i="4" s="1"/>
  <c r="L121" i="4"/>
  <c r="J121" i="4"/>
  <c r="H121" i="4"/>
  <c r="I121" i="4" s="1"/>
  <c r="F121" i="4"/>
  <c r="C121" i="4"/>
  <c r="T120" i="4"/>
  <c r="S120" i="4"/>
  <c r="P120" i="4"/>
  <c r="O120" i="4"/>
  <c r="M120" i="4"/>
  <c r="G120" i="4" s="1"/>
  <c r="B120" i="4" s="1"/>
  <c r="L120" i="4"/>
  <c r="J120" i="4"/>
  <c r="H120" i="4"/>
  <c r="I120" i="4" s="1"/>
  <c r="F120" i="4"/>
  <c r="C120" i="4"/>
  <c r="T119" i="4"/>
  <c r="S119" i="4"/>
  <c r="P119" i="4"/>
  <c r="O119" i="4"/>
  <c r="M119" i="4"/>
  <c r="G119" i="4" s="1"/>
  <c r="L119" i="4"/>
  <c r="N119" i="4" s="1"/>
  <c r="J119" i="4"/>
  <c r="H119" i="4"/>
  <c r="I119" i="4" s="1"/>
  <c r="F119" i="4"/>
  <c r="B119" i="4" s="1"/>
  <c r="C119" i="4"/>
  <c r="D119" i="4" s="1"/>
  <c r="T118" i="4"/>
  <c r="S118" i="4"/>
  <c r="U118" i="4" s="1"/>
  <c r="P118" i="4"/>
  <c r="O118" i="4"/>
  <c r="M118" i="4"/>
  <c r="G118" i="4" s="1"/>
  <c r="L118" i="4"/>
  <c r="J118" i="4"/>
  <c r="H118" i="4"/>
  <c r="I118" i="4" s="1"/>
  <c r="F118" i="4"/>
  <c r="C118" i="4"/>
  <c r="D118" i="4" s="1"/>
  <c r="T117" i="4"/>
  <c r="S117" i="4"/>
  <c r="P117" i="4"/>
  <c r="O117" i="4"/>
  <c r="M117" i="4"/>
  <c r="G117" i="4" s="1"/>
  <c r="L117" i="4"/>
  <c r="J117" i="4"/>
  <c r="H117" i="4"/>
  <c r="I117" i="4" s="1"/>
  <c r="F117" i="4"/>
  <c r="C117" i="4"/>
  <c r="D117" i="4" s="1"/>
  <c r="T116" i="4"/>
  <c r="S116" i="4"/>
  <c r="U116" i="4" s="1"/>
  <c r="P116" i="4"/>
  <c r="O116" i="4"/>
  <c r="M116" i="4"/>
  <c r="G116" i="4" s="1"/>
  <c r="L116" i="4"/>
  <c r="J116" i="4"/>
  <c r="H116" i="4"/>
  <c r="I116" i="4" s="1"/>
  <c r="F116" i="4"/>
  <c r="C116" i="4"/>
  <c r="D116" i="4" s="1"/>
  <c r="T115" i="4"/>
  <c r="S115" i="4"/>
  <c r="P115" i="4"/>
  <c r="O115" i="4"/>
  <c r="M115" i="4"/>
  <c r="G115" i="4" s="1"/>
  <c r="L115" i="4"/>
  <c r="J115" i="4"/>
  <c r="H115" i="4"/>
  <c r="I115" i="4" s="1"/>
  <c r="F115" i="4"/>
  <c r="C115" i="4"/>
  <c r="D115" i="4" s="1"/>
  <c r="B122" i="4" l="1"/>
  <c r="K122" i="4" s="1"/>
  <c r="B124" i="4"/>
  <c r="K124" i="4" s="1"/>
  <c r="B116" i="4"/>
  <c r="K116" i="4" s="1"/>
  <c r="Q117" i="4"/>
  <c r="R117" i="4"/>
  <c r="N116" i="4"/>
  <c r="A117" i="4"/>
  <c r="N117" i="4"/>
  <c r="U117" i="4"/>
  <c r="N118" i="4"/>
  <c r="U120" i="4"/>
  <c r="N121" i="4"/>
  <c r="U124" i="4"/>
  <c r="U119" i="4"/>
  <c r="R121" i="4"/>
  <c r="N124" i="4"/>
  <c r="B117" i="4"/>
  <c r="K117" i="4" s="1"/>
  <c r="U122" i="4"/>
  <c r="N123" i="4"/>
  <c r="D121" i="4"/>
  <c r="A121" i="4"/>
  <c r="N120" i="4"/>
  <c r="R120" i="4"/>
  <c r="R124" i="4"/>
  <c r="R116" i="4"/>
  <c r="Q116" i="4"/>
  <c r="Q118" i="4"/>
  <c r="B118" i="4"/>
  <c r="K118" i="4" s="1"/>
  <c r="R118" i="4"/>
  <c r="Q119" i="4"/>
  <c r="R119" i="4"/>
  <c r="A119" i="4"/>
  <c r="D120" i="4"/>
  <c r="K120" i="4"/>
  <c r="Q122" i="4"/>
  <c r="R122" i="4"/>
  <c r="K123" i="4"/>
  <c r="R123" i="4"/>
  <c r="Q123" i="4"/>
  <c r="Q124" i="4"/>
  <c r="Q120" i="4"/>
  <c r="B121" i="4"/>
  <c r="K121" i="4" s="1"/>
  <c r="Q121" i="4"/>
  <c r="K119" i="4"/>
  <c r="Q115" i="4"/>
  <c r="B115" i="4"/>
  <c r="K115" i="4" s="1"/>
  <c r="R115" i="4"/>
  <c r="A115" i="4"/>
  <c r="N115" i="4"/>
  <c r="U115" i="4"/>
  <c r="C47" i="4" l="1"/>
  <c r="F47" i="4"/>
  <c r="B47" i="4" s="1"/>
  <c r="K47" i="4" s="1"/>
  <c r="H47" i="4"/>
  <c r="I47" i="4" s="1"/>
  <c r="J47" i="4"/>
  <c r="L47" i="4"/>
  <c r="M47" i="4"/>
  <c r="G47" i="4" s="1"/>
  <c r="O47" i="4"/>
  <c r="P47" i="4"/>
  <c r="S47" i="4"/>
  <c r="T47" i="4"/>
  <c r="T46" i="4"/>
  <c r="S46" i="4"/>
  <c r="P46" i="4"/>
  <c r="O46" i="4"/>
  <c r="M46" i="4"/>
  <c r="G46" i="4" s="1"/>
  <c r="L46" i="4"/>
  <c r="J46" i="4"/>
  <c r="H46" i="4"/>
  <c r="I46" i="4" s="1"/>
  <c r="F46" i="4"/>
  <c r="C46" i="4"/>
  <c r="D46" i="4" s="1"/>
  <c r="T45" i="4"/>
  <c r="S45" i="4"/>
  <c r="P45" i="4"/>
  <c r="O45" i="4"/>
  <c r="M45" i="4"/>
  <c r="G45" i="4" s="1"/>
  <c r="L45" i="4"/>
  <c r="J45" i="4"/>
  <c r="H45" i="4"/>
  <c r="I45" i="4" s="1"/>
  <c r="F45" i="4"/>
  <c r="C45" i="4"/>
  <c r="D45" i="4" s="1"/>
  <c r="B46" i="4" l="1"/>
  <c r="K46" i="4" s="1"/>
  <c r="U46" i="4"/>
  <c r="U47" i="4"/>
  <c r="Q47" i="4"/>
  <c r="U45" i="4"/>
  <c r="N46" i="4"/>
  <c r="N47" i="4"/>
  <c r="R47" i="4"/>
  <c r="D47" i="4"/>
  <c r="Q46" i="4"/>
  <c r="R46" i="4"/>
  <c r="N45" i="4"/>
  <c r="B45" i="4"/>
  <c r="K45" i="4" s="1"/>
  <c r="R45" i="4"/>
  <c r="Q45" i="4"/>
  <c r="T43" i="4"/>
  <c r="S43" i="4"/>
  <c r="P43" i="4"/>
  <c r="O43" i="4"/>
  <c r="M43" i="4"/>
  <c r="G43" i="4" s="1"/>
  <c r="L43" i="4"/>
  <c r="J43" i="4"/>
  <c r="H43" i="4"/>
  <c r="I43" i="4" s="1"/>
  <c r="F43" i="4"/>
  <c r="C43" i="4"/>
  <c r="T41" i="4"/>
  <c r="S41" i="4"/>
  <c r="P41" i="4"/>
  <c r="O41" i="4"/>
  <c r="M41" i="4"/>
  <c r="G41" i="4" s="1"/>
  <c r="L41" i="4"/>
  <c r="J41" i="4"/>
  <c r="H41" i="4"/>
  <c r="I41" i="4" s="1"/>
  <c r="F41" i="4"/>
  <c r="C41" i="4"/>
  <c r="D41" i="4" s="1"/>
  <c r="T39" i="4"/>
  <c r="S39" i="4"/>
  <c r="P39" i="4"/>
  <c r="O39" i="4"/>
  <c r="M39" i="4"/>
  <c r="G39" i="4" s="1"/>
  <c r="L39" i="4"/>
  <c r="J39" i="4"/>
  <c r="H39" i="4"/>
  <c r="I39" i="4" s="1"/>
  <c r="F39" i="4"/>
  <c r="C39" i="4"/>
  <c r="D39" i="4" s="1"/>
  <c r="T42" i="4"/>
  <c r="S42" i="4"/>
  <c r="P42" i="4"/>
  <c r="O42" i="4"/>
  <c r="M42" i="4"/>
  <c r="G42" i="4" s="1"/>
  <c r="L42" i="4"/>
  <c r="J42" i="4"/>
  <c r="H42" i="4"/>
  <c r="I42" i="4" s="1"/>
  <c r="F42" i="4"/>
  <c r="C42" i="4"/>
  <c r="D42" i="4" s="1"/>
  <c r="T40" i="4"/>
  <c r="S40" i="4"/>
  <c r="P40" i="4"/>
  <c r="O40" i="4"/>
  <c r="M40" i="4"/>
  <c r="L40" i="4"/>
  <c r="J40" i="4"/>
  <c r="H40" i="4"/>
  <c r="I40" i="4" s="1"/>
  <c r="F40" i="4"/>
  <c r="C40" i="4"/>
  <c r="U43" i="4" l="1"/>
  <c r="R43" i="4"/>
  <c r="U41" i="4"/>
  <c r="Q43" i="4"/>
  <c r="B43" i="4"/>
  <c r="N43" i="4"/>
  <c r="D43" i="4"/>
  <c r="B41" i="4"/>
  <c r="K41" i="4" s="1"/>
  <c r="B39" i="4"/>
  <c r="K39" i="4" s="1"/>
  <c r="N40" i="4"/>
  <c r="A39" i="4"/>
  <c r="N39" i="4"/>
  <c r="N41" i="4"/>
  <c r="R42" i="4"/>
  <c r="A41" i="4"/>
  <c r="Q41" i="4"/>
  <c r="R41" i="4"/>
  <c r="G40" i="4"/>
  <c r="B40" i="4" s="1"/>
  <c r="K40" i="4" s="1"/>
  <c r="U42" i="4"/>
  <c r="U39" i="4"/>
  <c r="U40" i="4"/>
  <c r="N42" i="4"/>
  <c r="Q42" i="4"/>
  <c r="Q39" i="4"/>
  <c r="R39" i="4"/>
  <c r="B42" i="4"/>
  <c r="K42" i="4" s="1"/>
  <c r="R40" i="4"/>
  <c r="D40" i="4"/>
  <c r="Q40" i="4"/>
  <c r="T21" i="4"/>
  <c r="S21" i="4"/>
  <c r="P21" i="4"/>
  <c r="O21" i="4"/>
  <c r="M21" i="4"/>
  <c r="G21" i="4" s="1"/>
  <c r="L21" i="4"/>
  <c r="J21" i="4"/>
  <c r="H21" i="4"/>
  <c r="I21" i="4" s="1"/>
  <c r="F21" i="4"/>
  <c r="C21" i="4"/>
  <c r="D21" i="4" s="1"/>
  <c r="U21" i="4" l="1"/>
  <c r="N21" i="4"/>
  <c r="B21" i="4"/>
  <c r="A21" i="4"/>
  <c r="Q21" i="4"/>
  <c r="R21" i="4"/>
  <c r="T15" i="4"/>
  <c r="S15" i="4"/>
  <c r="P15" i="4"/>
  <c r="O15" i="4"/>
  <c r="M15" i="4"/>
  <c r="G15" i="4" s="1"/>
  <c r="L15" i="4"/>
  <c r="J15" i="4"/>
  <c r="H15" i="4"/>
  <c r="I15" i="4" s="1"/>
  <c r="F15" i="4"/>
  <c r="C15" i="4"/>
  <c r="D15" i="4" s="1"/>
  <c r="T18" i="4"/>
  <c r="S18" i="4"/>
  <c r="P18" i="4"/>
  <c r="O18" i="4"/>
  <c r="M18" i="4"/>
  <c r="G18" i="4" s="1"/>
  <c r="L18" i="4"/>
  <c r="J18" i="4"/>
  <c r="H18" i="4"/>
  <c r="I18" i="4" s="1"/>
  <c r="F18" i="4"/>
  <c r="C18" i="4"/>
  <c r="A18" i="4" s="1"/>
  <c r="N15" i="4" l="1"/>
  <c r="B15" i="4"/>
  <c r="U15" i="4"/>
  <c r="U18" i="4"/>
  <c r="Q15" i="4"/>
  <c r="R15" i="4"/>
  <c r="A15" i="4"/>
  <c r="B18" i="4"/>
  <c r="N18" i="4"/>
  <c r="Q18" i="4"/>
  <c r="R18" i="4"/>
  <c r="D18" i="4"/>
  <c r="T98" i="4"/>
  <c r="S98" i="4"/>
  <c r="P98" i="4"/>
  <c r="O98" i="4"/>
  <c r="M98" i="4"/>
  <c r="G98" i="4" s="1"/>
  <c r="L98" i="4"/>
  <c r="J98" i="4"/>
  <c r="H98" i="4"/>
  <c r="I98" i="4" s="1"/>
  <c r="F98" i="4"/>
  <c r="C98" i="4"/>
  <c r="T84" i="4"/>
  <c r="S84" i="4"/>
  <c r="P84" i="4"/>
  <c r="O84" i="4"/>
  <c r="M84" i="4"/>
  <c r="L84" i="4"/>
  <c r="J84" i="4"/>
  <c r="H84" i="4"/>
  <c r="I84" i="4" s="1"/>
  <c r="U84" i="4" l="1"/>
  <c r="B98" i="4"/>
  <c r="Q98" i="4"/>
  <c r="N98" i="4"/>
  <c r="R98" i="4"/>
  <c r="U98" i="4"/>
  <c r="D98" i="4"/>
  <c r="N84" i="4"/>
  <c r="T61" i="4"/>
  <c r="S61" i="4"/>
  <c r="P61" i="4"/>
  <c r="O61" i="4"/>
  <c r="M61" i="4"/>
  <c r="L61" i="4"/>
  <c r="J61" i="4"/>
  <c r="T60" i="4"/>
  <c r="S60" i="4"/>
  <c r="P60" i="4"/>
  <c r="O60" i="4"/>
  <c r="M60" i="4"/>
  <c r="G60" i="4" s="1"/>
  <c r="L60" i="4"/>
  <c r="J60" i="4"/>
  <c r="H60" i="4"/>
  <c r="I60" i="4" s="1"/>
  <c r="F60" i="4"/>
  <c r="C60" i="4"/>
  <c r="D60" i="4" s="1"/>
  <c r="R61" i="4" l="1"/>
  <c r="Q60" i="4"/>
  <c r="Q61" i="4"/>
  <c r="N61" i="4"/>
  <c r="U61" i="4"/>
  <c r="U60" i="4"/>
  <c r="R60" i="4"/>
  <c r="B60" i="4"/>
  <c r="K60" i="4" s="1"/>
  <c r="N60" i="4"/>
  <c r="T34" i="4"/>
  <c r="S34" i="4"/>
  <c r="P34" i="4"/>
  <c r="O34" i="4"/>
  <c r="M34" i="4"/>
  <c r="G34" i="4" s="1"/>
  <c r="L34" i="4"/>
  <c r="J34" i="4"/>
  <c r="H34" i="4"/>
  <c r="I34" i="4" s="1"/>
  <c r="F34" i="4"/>
  <c r="C34" i="4"/>
  <c r="A34" i="4" s="1"/>
  <c r="T58" i="4"/>
  <c r="S58" i="4"/>
  <c r="P58" i="4"/>
  <c r="O58" i="4"/>
  <c r="M58" i="4"/>
  <c r="G58" i="4" s="1"/>
  <c r="L58" i="4"/>
  <c r="J58" i="4"/>
  <c r="H58" i="4"/>
  <c r="I58" i="4" s="1"/>
  <c r="F58" i="4"/>
  <c r="C58" i="4"/>
  <c r="A58" i="4" s="1"/>
  <c r="T57" i="4"/>
  <c r="S57" i="4"/>
  <c r="P57" i="4"/>
  <c r="O57" i="4"/>
  <c r="M57" i="4"/>
  <c r="G57" i="4" s="1"/>
  <c r="L57" i="4"/>
  <c r="J57" i="4"/>
  <c r="H57" i="4"/>
  <c r="I57" i="4" s="1"/>
  <c r="F57" i="4"/>
  <c r="C57" i="4"/>
  <c r="D57" i="4" s="1"/>
  <c r="T56" i="4"/>
  <c r="S56" i="4"/>
  <c r="P56" i="4"/>
  <c r="O56" i="4"/>
  <c r="M56" i="4"/>
  <c r="G56" i="4" s="1"/>
  <c r="L56" i="4"/>
  <c r="J56" i="4"/>
  <c r="H56" i="4"/>
  <c r="I56" i="4" s="1"/>
  <c r="F56" i="4"/>
  <c r="C56" i="4"/>
  <c r="T55" i="4"/>
  <c r="S55" i="4"/>
  <c r="P55" i="4"/>
  <c r="O55" i="4"/>
  <c r="M55" i="4"/>
  <c r="G55" i="4" s="1"/>
  <c r="L55" i="4"/>
  <c r="J55" i="4"/>
  <c r="H55" i="4"/>
  <c r="I55" i="4" s="1"/>
  <c r="F55" i="4"/>
  <c r="C55" i="4"/>
  <c r="D55" i="4" s="1"/>
  <c r="T13" i="4"/>
  <c r="S13" i="4"/>
  <c r="P13" i="4"/>
  <c r="O13" i="4"/>
  <c r="M13" i="4"/>
  <c r="G13" i="4" s="1"/>
  <c r="L13" i="4"/>
  <c r="J13" i="4"/>
  <c r="H13" i="4"/>
  <c r="I13" i="4" s="1"/>
  <c r="F13" i="4"/>
  <c r="C13" i="4"/>
  <c r="D13" i="4" s="1"/>
  <c r="T12" i="4"/>
  <c r="S12" i="4"/>
  <c r="P12" i="4"/>
  <c r="O12" i="4"/>
  <c r="M12" i="4"/>
  <c r="G12" i="4" s="1"/>
  <c r="L12" i="4"/>
  <c r="J12" i="4"/>
  <c r="H12" i="4"/>
  <c r="I12" i="4" s="1"/>
  <c r="F12" i="4"/>
  <c r="C12" i="4"/>
  <c r="D12" i="4" s="1"/>
  <c r="T20" i="4"/>
  <c r="S20" i="4"/>
  <c r="P20" i="4"/>
  <c r="O20" i="4"/>
  <c r="M20" i="4"/>
  <c r="G20" i="4" s="1"/>
  <c r="L20" i="4"/>
  <c r="J20" i="4"/>
  <c r="H20" i="4"/>
  <c r="I20" i="4" s="1"/>
  <c r="F20" i="4"/>
  <c r="C20" i="4"/>
  <c r="D20" i="4" s="1"/>
  <c r="T10" i="4"/>
  <c r="S10" i="4"/>
  <c r="P10" i="4"/>
  <c r="O10" i="4"/>
  <c r="M10" i="4"/>
  <c r="G10" i="4" s="1"/>
  <c r="L10" i="4"/>
  <c r="J10" i="4"/>
  <c r="H10" i="4"/>
  <c r="I10" i="4" s="1"/>
  <c r="F10" i="4"/>
  <c r="C10" i="4"/>
  <c r="D10" i="4" s="1"/>
  <c r="U34" i="4" l="1"/>
  <c r="U55" i="4"/>
  <c r="R56" i="4"/>
  <c r="U56" i="4"/>
  <c r="Q55" i="4"/>
  <c r="B34" i="4"/>
  <c r="Q34" i="4"/>
  <c r="R55" i="4"/>
  <c r="Q58" i="4"/>
  <c r="N56" i="4"/>
  <c r="B57" i="4"/>
  <c r="K57" i="4" s="1"/>
  <c r="R34" i="4"/>
  <c r="D34" i="4"/>
  <c r="N34" i="4"/>
  <c r="B55" i="4"/>
  <c r="K55" i="4" s="1"/>
  <c r="R58" i="4"/>
  <c r="B58" i="4"/>
  <c r="Q57" i="4"/>
  <c r="Q56" i="4"/>
  <c r="B56" i="4"/>
  <c r="K56" i="4" s="1"/>
  <c r="N55" i="4"/>
  <c r="U57" i="4"/>
  <c r="U58" i="4"/>
  <c r="N58" i="4"/>
  <c r="R57" i="4"/>
  <c r="D58" i="4"/>
  <c r="D56" i="4"/>
  <c r="N57" i="4"/>
  <c r="U12" i="4"/>
  <c r="N13" i="4"/>
  <c r="Q12" i="4"/>
  <c r="U13" i="4"/>
  <c r="Q13" i="4"/>
  <c r="R13" i="4"/>
  <c r="A13" i="4"/>
  <c r="B13" i="4"/>
  <c r="B12" i="4"/>
  <c r="K12" i="4" s="1"/>
  <c r="N12" i="4"/>
  <c r="A12" i="4"/>
  <c r="R12" i="4"/>
  <c r="U10" i="4"/>
  <c r="U20" i="4"/>
  <c r="N20" i="4"/>
  <c r="B20" i="4"/>
  <c r="K20" i="4" s="1"/>
  <c r="Q20" i="4"/>
  <c r="R20" i="4"/>
  <c r="Q10" i="4"/>
  <c r="R10" i="4"/>
  <c r="N10" i="4"/>
  <c r="B10" i="4"/>
  <c r="T29" i="4"/>
  <c r="S29" i="4"/>
  <c r="P29" i="4"/>
  <c r="O29" i="4"/>
  <c r="M29" i="4"/>
  <c r="G29" i="4" s="1"/>
  <c r="L29" i="4"/>
  <c r="J29" i="4"/>
  <c r="H29" i="4"/>
  <c r="I29" i="4" s="1"/>
  <c r="F29" i="4"/>
  <c r="C29" i="4"/>
  <c r="T28" i="4"/>
  <c r="S28" i="4"/>
  <c r="P28" i="4"/>
  <c r="O28" i="4"/>
  <c r="M28" i="4"/>
  <c r="G28" i="4" s="1"/>
  <c r="L28" i="4"/>
  <c r="J28" i="4"/>
  <c r="H28" i="4"/>
  <c r="I28" i="4" s="1"/>
  <c r="F28" i="4"/>
  <c r="C28" i="4"/>
  <c r="T27" i="4"/>
  <c r="S27" i="4"/>
  <c r="P27" i="4"/>
  <c r="O27" i="4"/>
  <c r="M27" i="4"/>
  <c r="L27" i="4"/>
  <c r="J27" i="4"/>
  <c r="H27" i="4"/>
  <c r="I27" i="4" s="1"/>
  <c r="F27" i="4"/>
  <c r="C27" i="4"/>
  <c r="D27" i="4" s="1"/>
  <c r="T26" i="4"/>
  <c r="S26" i="4"/>
  <c r="P26" i="4"/>
  <c r="O26" i="4"/>
  <c r="M26" i="4"/>
  <c r="L26" i="4"/>
  <c r="J26" i="4"/>
  <c r="H26" i="4"/>
  <c r="I26" i="4" s="1"/>
  <c r="F26" i="4"/>
  <c r="C26" i="4"/>
  <c r="T25" i="4"/>
  <c r="S25" i="4"/>
  <c r="P25" i="4"/>
  <c r="O25" i="4"/>
  <c r="M25" i="4"/>
  <c r="G25" i="4" s="1"/>
  <c r="L25" i="4"/>
  <c r="J25" i="4"/>
  <c r="H25" i="4"/>
  <c r="I25" i="4" s="1"/>
  <c r="F25" i="4"/>
  <c r="C25" i="4"/>
  <c r="D25" i="4" s="1"/>
  <c r="T24" i="4"/>
  <c r="S24" i="4"/>
  <c r="P24" i="4"/>
  <c r="O24" i="4"/>
  <c r="M24" i="4"/>
  <c r="G24" i="4" s="1"/>
  <c r="L24" i="4"/>
  <c r="J24" i="4"/>
  <c r="H24" i="4"/>
  <c r="I24" i="4" s="1"/>
  <c r="F24" i="4"/>
  <c r="C24" i="4"/>
  <c r="T23" i="4"/>
  <c r="S23" i="4"/>
  <c r="P23" i="4"/>
  <c r="O23" i="4"/>
  <c r="M23" i="4"/>
  <c r="L23" i="4"/>
  <c r="J23" i="4"/>
  <c r="H23" i="4"/>
  <c r="I23" i="4" s="1"/>
  <c r="F23" i="4"/>
  <c r="C23" i="4"/>
  <c r="D23" i="4" s="1"/>
  <c r="T22" i="4"/>
  <c r="S22" i="4"/>
  <c r="P22" i="4"/>
  <c r="O22" i="4"/>
  <c r="M22" i="4"/>
  <c r="G22" i="4" s="1"/>
  <c r="L22" i="4"/>
  <c r="J22" i="4"/>
  <c r="H22" i="4"/>
  <c r="I22" i="4" s="1"/>
  <c r="F22" i="4"/>
  <c r="C22" i="4"/>
  <c r="D22" i="4" l="1"/>
  <c r="K21" i="4"/>
  <c r="N29" i="4"/>
  <c r="N27" i="4"/>
  <c r="N26" i="4"/>
  <c r="R28" i="4"/>
  <c r="N23" i="4"/>
  <c r="N25" i="4"/>
  <c r="Q26" i="4"/>
  <c r="B29" i="4"/>
  <c r="U23" i="4"/>
  <c r="D26" i="4"/>
  <c r="N28" i="4"/>
  <c r="R24" i="4"/>
  <c r="U26" i="4"/>
  <c r="U24" i="4"/>
  <c r="U28" i="4"/>
  <c r="U29" i="4"/>
  <c r="Q29" i="4"/>
  <c r="N22" i="4"/>
  <c r="N24" i="4"/>
  <c r="B25" i="4"/>
  <c r="K25" i="4" s="1"/>
  <c r="D29" i="4"/>
  <c r="R29" i="4"/>
  <c r="D28" i="4"/>
  <c r="Q22" i="4"/>
  <c r="G26" i="4"/>
  <c r="G27" i="4"/>
  <c r="B27" i="4" s="1"/>
  <c r="K27" i="4" s="1"/>
  <c r="Q27" i="4"/>
  <c r="B28" i="4"/>
  <c r="K28" i="4" s="1"/>
  <c r="Q28" i="4"/>
  <c r="B22" i="4"/>
  <c r="K22" i="4" s="1"/>
  <c r="U25" i="4"/>
  <c r="R26" i="4"/>
  <c r="A27" i="4"/>
  <c r="R25" i="4"/>
  <c r="U22" i="4"/>
  <c r="U27" i="4"/>
  <c r="R27" i="4"/>
  <c r="A23" i="4"/>
  <c r="Q23" i="4"/>
  <c r="D24" i="4"/>
  <c r="R22" i="4"/>
  <c r="Q25" i="4"/>
  <c r="A29" i="4"/>
  <c r="G23" i="4"/>
  <c r="B23" i="4" s="1"/>
  <c r="K23" i="4" s="1"/>
  <c r="Q24" i="4"/>
  <c r="B24" i="4"/>
  <c r="K24" i="4" s="1"/>
  <c r="R23" i="4"/>
  <c r="A25" i="4"/>
  <c r="B26" i="4" l="1"/>
  <c r="K26" i="4" s="1"/>
  <c r="T6" i="4"/>
  <c r="S6" i="4"/>
  <c r="P6" i="4"/>
  <c r="O6" i="4"/>
  <c r="M6" i="4"/>
  <c r="G6" i="4" s="1"/>
  <c r="L6" i="4"/>
  <c r="J6" i="4"/>
  <c r="H6" i="4"/>
  <c r="I6" i="4" s="1"/>
  <c r="F6" i="4"/>
  <c r="C6" i="4"/>
  <c r="D6" i="4" s="1"/>
  <c r="U6" i="4" l="1"/>
  <c r="N6" i="4"/>
  <c r="Q6" i="4"/>
  <c r="R6" i="4"/>
  <c r="A6" i="4"/>
  <c r="B6" i="4"/>
  <c r="F84" i="4" l="1"/>
  <c r="C84" i="4"/>
  <c r="R84" i="4" l="1"/>
  <c r="Q84" i="4"/>
  <c r="G84" i="4"/>
  <c r="B84" i="4" s="1"/>
  <c r="D84" i="4"/>
  <c r="T54" i="4" l="1"/>
  <c r="S54" i="4"/>
  <c r="P54" i="4"/>
  <c r="O54" i="4"/>
  <c r="M54" i="4"/>
  <c r="G54" i="4" s="1"/>
  <c r="L54" i="4"/>
  <c r="J54" i="4"/>
  <c r="H54" i="4"/>
  <c r="I54" i="4" s="1"/>
  <c r="F54" i="4"/>
  <c r="C54" i="4"/>
  <c r="T53" i="4"/>
  <c r="S53" i="4"/>
  <c r="P53" i="4"/>
  <c r="O53" i="4"/>
  <c r="M53" i="4"/>
  <c r="G53" i="4" s="1"/>
  <c r="L53" i="4"/>
  <c r="J53" i="4"/>
  <c r="H53" i="4"/>
  <c r="I53" i="4" s="1"/>
  <c r="F53" i="4"/>
  <c r="C53" i="4"/>
  <c r="T52" i="4"/>
  <c r="S52" i="4"/>
  <c r="P52" i="4"/>
  <c r="O52" i="4"/>
  <c r="M52" i="4"/>
  <c r="G52" i="4" s="1"/>
  <c r="L52" i="4"/>
  <c r="J52" i="4"/>
  <c r="H52" i="4"/>
  <c r="I52" i="4" s="1"/>
  <c r="F52" i="4"/>
  <c r="C52" i="4"/>
  <c r="D52" i="4" s="1"/>
  <c r="U54" i="4" l="1"/>
  <c r="U53" i="4"/>
  <c r="N54" i="4"/>
  <c r="B54" i="4"/>
  <c r="R54" i="4"/>
  <c r="D54" i="4"/>
  <c r="Q54" i="4"/>
  <c r="A54" i="4"/>
  <c r="N53" i="4"/>
  <c r="U52" i="4"/>
  <c r="B53" i="4"/>
  <c r="Q53" i="4"/>
  <c r="R53" i="4"/>
  <c r="D53" i="4"/>
  <c r="N52" i="4"/>
  <c r="B52" i="4"/>
  <c r="K52" i="4" s="1"/>
  <c r="Q52" i="4"/>
  <c r="R52" i="4"/>
  <c r="A52" i="4"/>
  <c r="T111" i="4" l="1"/>
  <c r="S111" i="4"/>
  <c r="P111" i="4"/>
  <c r="O111" i="4"/>
  <c r="M111" i="4"/>
  <c r="L111" i="4"/>
  <c r="J111" i="4"/>
  <c r="H111" i="4"/>
  <c r="I111" i="4" s="1"/>
  <c r="F111" i="4"/>
  <c r="C111" i="4"/>
  <c r="T110" i="4"/>
  <c r="S110" i="4"/>
  <c r="P110" i="4"/>
  <c r="O110" i="4"/>
  <c r="M110" i="4"/>
  <c r="G110" i="4" s="1"/>
  <c r="L110" i="4"/>
  <c r="J110" i="4"/>
  <c r="H110" i="4"/>
  <c r="I110" i="4" s="1"/>
  <c r="F110" i="4"/>
  <c r="C110" i="4"/>
  <c r="A110" i="4" s="1"/>
  <c r="T109" i="4"/>
  <c r="S109" i="4"/>
  <c r="P109" i="4"/>
  <c r="O109" i="4"/>
  <c r="M109" i="4"/>
  <c r="G109" i="4" s="1"/>
  <c r="L109" i="4"/>
  <c r="J109" i="4"/>
  <c r="H109" i="4"/>
  <c r="I109" i="4" s="1"/>
  <c r="F109" i="4"/>
  <c r="C109" i="4"/>
  <c r="A109" i="4" s="1"/>
  <c r="T108" i="4"/>
  <c r="S108" i="4"/>
  <c r="P108" i="4"/>
  <c r="O108" i="4"/>
  <c r="M108" i="4"/>
  <c r="L108" i="4"/>
  <c r="J108" i="4"/>
  <c r="H108" i="4"/>
  <c r="I108" i="4" s="1"/>
  <c r="F108" i="4"/>
  <c r="C108" i="4"/>
  <c r="T90" i="4"/>
  <c r="S90" i="4"/>
  <c r="P90" i="4"/>
  <c r="O90" i="4"/>
  <c r="M90" i="4"/>
  <c r="G90" i="4" s="1"/>
  <c r="L90" i="4"/>
  <c r="J90" i="4"/>
  <c r="H90" i="4"/>
  <c r="I90" i="4" s="1"/>
  <c r="F90" i="4"/>
  <c r="C90" i="4"/>
  <c r="A90" i="4" s="1"/>
  <c r="U110" i="4" l="1"/>
  <c r="N111" i="4"/>
  <c r="U109" i="4"/>
  <c r="Q111" i="4"/>
  <c r="N110" i="4"/>
  <c r="B110" i="4"/>
  <c r="K110" i="4" s="1"/>
  <c r="U90" i="4"/>
  <c r="Q110" i="4"/>
  <c r="N108" i="4"/>
  <c r="Q108" i="4"/>
  <c r="R109" i="4"/>
  <c r="D110" i="4"/>
  <c r="N109" i="4"/>
  <c r="B109" i="4"/>
  <c r="U111" i="4"/>
  <c r="R110" i="4"/>
  <c r="D111" i="4"/>
  <c r="R111" i="4"/>
  <c r="U108" i="4"/>
  <c r="Q109" i="4"/>
  <c r="R108" i="4"/>
  <c r="D109" i="4"/>
  <c r="D108" i="4"/>
  <c r="B90" i="4"/>
  <c r="N90" i="4"/>
  <c r="Q90" i="4"/>
  <c r="R90" i="4"/>
  <c r="D90" i="4"/>
  <c r="T19" i="4"/>
  <c r="S19" i="4"/>
  <c r="P19" i="4"/>
  <c r="O19" i="4"/>
  <c r="M19" i="4"/>
  <c r="G19" i="4" s="1"/>
  <c r="L19" i="4"/>
  <c r="J19" i="4"/>
  <c r="H19" i="4"/>
  <c r="I19" i="4" s="1"/>
  <c r="F19" i="4"/>
  <c r="C19" i="4"/>
  <c r="K18" i="4" s="1"/>
  <c r="T17" i="4"/>
  <c r="S17" i="4"/>
  <c r="P17" i="4"/>
  <c r="O17" i="4"/>
  <c r="M17" i="4"/>
  <c r="L17" i="4"/>
  <c r="J17" i="4"/>
  <c r="H17" i="4"/>
  <c r="I17" i="4" s="1"/>
  <c r="F17" i="4"/>
  <c r="C17" i="4"/>
  <c r="A19" i="4" l="1"/>
  <c r="U19" i="4"/>
  <c r="D19" i="4"/>
  <c r="R17" i="4"/>
  <c r="Q19" i="4"/>
  <c r="B19" i="4"/>
  <c r="K19" i="4" s="1"/>
  <c r="N19" i="4"/>
  <c r="R19" i="4"/>
  <c r="U17" i="4"/>
  <c r="Q17" i="4"/>
  <c r="N17" i="4"/>
  <c r="D17" i="4"/>
  <c r="T105" i="4"/>
  <c r="S105" i="4"/>
  <c r="P105" i="4"/>
  <c r="O105" i="4"/>
  <c r="M105" i="4"/>
  <c r="L105" i="4"/>
  <c r="J105" i="4"/>
  <c r="H105" i="4"/>
  <c r="I105" i="4" s="1"/>
  <c r="F105" i="4"/>
  <c r="C105" i="4"/>
  <c r="T104" i="4"/>
  <c r="S104" i="4"/>
  <c r="P104" i="4"/>
  <c r="O104" i="4"/>
  <c r="M104" i="4"/>
  <c r="L104" i="4"/>
  <c r="J104" i="4"/>
  <c r="H104" i="4"/>
  <c r="I104" i="4" s="1"/>
  <c r="F104" i="4"/>
  <c r="C104" i="4"/>
  <c r="D104" i="4" s="1"/>
  <c r="T103" i="4"/>
  <c r="S103" i="4"/>
  <c r="P103" i="4"/>
  <c r="O103" i="4"/>
  <c r="M103" i="4"/>
  <c r="L103" i="4"/>
  <c r="J103" i="4"/>
  <c r="H103" i="4"/>
  <c r="I103" i="4" s="1"/>
  <c r="F103" i="4"/>
  <c r="C103" i="4"/>
  <c r="D103" i="4" s="1"/>
  <c r="U105" i="4" l="1"/>
  <c r="U103" i="4"/>
  <c r="N104" i="4"/>
  <c r="N105" i="4"/>
  <c r="R105" i="4"/>
  <c r="N103" i="4"/>
  <c r="D105" i="4"/>
  <c r="Q105" i="4"/>
  <c r="Q104" i="4"/>
  <c r="R103" i="4"/>
  <c r="U104" i="4"/>
  <c r="R104" i="4"/>
  <c r="Q103" i="4"/>
  <c r="T94" i="4"/>
  <c r="S94" i="4"/>
  <c r="P94" i="4"/>
  <c r="O94" i="4"/>
  <c r="M94" i="4"/>
  <c r="G94" i="4" s="1"/>
  <c r="L94" i="4"/>
  <c r="J94" i="4"/>
  <c r="H94" i="4"/>
  <c r="I94" i="4" s="1"/>
  <c r="F94" i="4"/>
  <c r="C94" i="4"/>
  <c r="B94" i="4" l="1"/>
  <c r="U94" i="4"/>
  <c r="R94" i="4"/>
  <c r="N94" i="4"/>
  <c r="A94" i="4"/>
  <c r="Q94" i="4"/>
  <c r="D94" i="4"/>
  <c r="T97" i="4"/>
  <c r="S97" i="4"/>
  <c r="P97" i="4"/>
  <c r="O97" i="4"/>
  <c r="M97" i="4"/>
  <c r="L97" i="4"/>
  <c r="J97" i="4"/>
  <c r="H97" i="4"/>
  <c r="I97" i="4" s="1"/>
  <c r="F97" i="4"/>
  <c r="C97" i="4"/>
  <c r="U97" i="4" l="1"/>
  <c r="N97" i="4"/>
  <c r="R97" i="4"/>
  <c r="Q97" i="4"/>
  <c r="A97" i="4"/>
  <c r="G97" i="4"/>
  <c r="B97" i="4" s="1"/>
  <c r="D97" i="4"/>
  <c r="T89" i="4"/>
  <c r="S89" i="4"/>
  <c r="P89" i="4"/>
  <c r="O89" i="4"/>
  <c r="M89" i="4"/>
  <c r="L89" i="4"/>
  <c r="J89" i="4"/>
  <c r="H89" i="4"/>
  <c r="I89" i="4" s="1"/>
  <c r="F89" i="4"/>
  <c r="C89" i="4"/>
  <c r="T51" i="4"/>
  <c r="S51" i="4"/>
  <c r="P51" i="4"/>
  <c r="O51" i="4"/>
  <c r="M51" i="4"/>
  <c r="G51" i="4" s="1"/>
  <c r="L51" i="4"/>
  <c r="J51" i="4"/>
  <c r="H51" i="4"/>
  <c r="I51" i="4" s="1"/>
  <c r="F51" i="4"/>
  <c r="C51" i="4"/>
  <c r="D51" i="4" s="1"/>
  <c r="T50" i="4"/>
  <c r="S50" i="4"/>
  <c r="P50" i="4"/>
  <c r="O50" i="4"/>
  <c r="M50" i="4"/>
  <c r="G50" i="4" s="1"/>
  <c r="L50" i="4"/>
  <c r="J50" i="4"/>
  <c r="H50" i="4"/>
  <c r="I50" i="4" s="1"/>
  <c r="F50" i="4"/>
  <c r="C50" i="4"/>
  <c r="T49" i="4"/>
  <c r="S49" i="4"/>
  <c r="P49" i="4"/>
  <c r="O49" i="4"/>
  <c r="M49" i="4"/>
  <c r="L49" i="4"/>
  <c r="J49" i="4"/>
  <c r="H49" i="4"/>
  <c r="I49" i="4" s="1"/>
  <c r="F49" i="4"/>
  <c r="C49" i="4"/>
  <c r="B51" i="4" l="1"/>
  <c r="N89" i="4"/>
  <c r="U89" i="4"/>
  <c r="U51" i="4"/>
  <c r="Q89" i="4"/>
  <c r="R89" i="4"/>
  <c r="A89" i="4"/>
  <c r="G89" i="4"/>
  <c r="B89" i="4" s="1"/>
  <c r="D89" i="4"/>
  <c r="U50" i="4"/>
  <c r="N49" i="4"/>
  <c r="U49" i="4"/>
  <c r="N51" i="4"/>
  <c r="B50" i="4"/>
  <c r="K50" i="4" s="1"/>
  <c r="N50" i="4"/>
  <c r="Q49" i="4"/>
  <c r="Q50" i="4"/>
  <c r="R49" i="4"/>
  <c r="D49" i="4"/>
  <c r="A51" i="4"/>
  <c r="Q51" i="4"/>
  <c r="R51" i="4"/>
  <c r="R50" i="4"/>
  <c r="A50" i="4"/>
  <c r="D50" i="4"/>
  <c r="G49" i="4"/>
  <c r="B49" i="4" s="1"/>
  <c r="K49" i="4" s="1"/>
  <c r="T82" i="4"/>
  <c r="S82" i="4"/>
  <c r="P82" i="4"/>
  <c r="O82" i="4"/>
  <c r="M82" i="4"/>
  <c r="G82" i="4" s="1"/>
  <c r="L82" i="4"/>
  <c r="J82" i="4"/>
  <c r="H82" i="4"/>
  <c r="I82" i="4" s="1"/>
  <c r="F82" i="4"/>
  <c r="C82" i="4"/>
  <c r="D82" i="4" s="1"/>
  <c r="T81" i="4"/>
  <c r="S81" i="4"/>
  <c r="P81" i="4"/>
  <c r="O81" i="4"/>
  <c r="M81" i="4"/>
  <c r="G81" i="4" s="1"/>
  <c r="L81" i="4"/>
  <c r="J81" i="4"/>
  <c r="H81" i="4"/>
  <c r="I81" i="4" s="1"/>
  <c r="F81" i="4"/>
  <c r="C81" i="4"/>
  <c r="A81" i="4" s="1"/>
  <c r="T80" i="4"/>
  <c r="S80" i="4"/>
  <c r="P80" i="4"/>
  <c r="O80" i="4"/>
  <c r="M80" i="4"/>
  <c r="G80" i="4" s="1"/>
  <c r="L80" i="4"/>
  <c r="J80" i="4"/>
  <c r="H80" i="4"/>
  <c r="I80" i="4" s="1"/>
  <c r="F80" i="4"/>
  <c r="C80" i="4"/>
  <c r="D80" i="4" s="1"/>
  <c r="T79" i="4"/>
  <c r="S79" i="4"/>
  <c r="P79" i="4"/>
  <c r="O79" i="4"/>
  <c r="M79" i="4"/>
  <c r="G79" i="4" s="1"/>
  <c r="L79" i="4"/>
  <c r="J79" i="4"/>
  <c r="H79" i="4"/>
  <c r="I79" i="4" s="1"/>
  <c r="F79" i="4"/>
  <c r="C79" i="4"/>
  <c r="D79" i="4" s="1"/>
  <c r="U82" i="4" l="1"/>
  <c r="B82" i="4"/>
  <c r="Q82" i="4"/>
  <c r="R82" i="4"/>
  <c r="N82" i="4"/>
  <c r="U81" i="4"/>
  <c r="U80" i="4"/>
  <c r="N80" i="4"/>
  <c r="R79" i="4"/>
  <c r="U79" i="4"/>
  <c r="B81" i="4"/>
  <c r="K81" i="4" s="1"/>
  <c r="N79" i="4"/>
  <c r="Q81" i="4"/>
  <c r="B80" i="4"/>
  <c r="K80" i="4" s="1"/>
  <c r="B79" i="4"/>
  <c r="K79" i="4" s="1"/>
  <c r="Q79" i="4"/>
  <c r="Q80" i="4"/>
  <c r="D81" i="4"/>
  <c r="N81" i="4"/>
  <c r="R81" i="4"/>
  <c r="R80" i="4"/>
  <c r="A80" i="4"/>
  <c r="T65" i="4"/>
  <c r="S65" i="4"/>
  <c r="P65" i="4"/>
  <c r="O65" i="4"/>
  <c r="M65" i="4"/>
  <c r="G65" i="4" s="1"/>
  <c r="L65" i="4"/>
  <c r="J65" i="4"/>
  <c r="H65" i="4"/>
  <c r="I65" i="4" s="1"/>
  <c r="F65" i="4"/>
  <c r="C65" i="4"/>
  <c r="A65" i="4" s="1"/>
  <c r="H61" i="4"/>
  <c r="I61" i="4" s="1"/>
  <c r="T44" i="4"/>
  <c r="S44" i="4"/>
  <c r="P44" i="4"/>
  <c r="O44" i="4"/>
  <c r="M44" i="4"/>
  <c r="L44" i="4"/>
  <c r="J44" i="4"/>
  <c r="H44" i="4"/>
  <c r="I44" i="4" s="1"/>
  <c r="F44" i="4"/>
  <c r="C44" i="4"/>
  <c r="K43" i="4" s="1"/>
  <c r="T38" i="4"/>
  <c r="S38" i="4"/>
  <c r="P38" i="4"/>
  <c r="O38" i="4"/>
  <c r="M38" i="4"/>
  <c r="L38" i="4"/>
  <c r="J38" i="4"/>
  <c r="H38" i="4"/>
  <c r="I38" i="4" s="1"/>
  <c r="F38" i="4"/>
  <c r="C38" i="4"/>
  <c r="D44" i="4" l="1"/>
  <c r="B65" i="4"/>
  <c r="N65" i="4"/>
  <c r="U65" i="4"/>
  <c r="Q65" i="4"/>
  <c r="D65" i="4"/>
  <c r="R65" i="4"/>
  <c r="R44" i="4"/>
  <c r="U38" i="4"/>
  <c r="N44" i="4"/>
  <c r="R38" i="4"/>
  <c r="U44" i="4"/>
  <c r="N38" i="4"/>
  <c r="Q44" i="4"/>
  <c r="Q38" i="4"/>
  <c r="D38" i="4"/>
  <c r="T33" i="4"/>
  <c r="S33" i="4"/>
  <c r="P33" i="4"/>
  <c r="O33" i="4"/>
  <c r="M33" i="4"/>
  <c r="L33" i="4"/>
  <c r="J33" i="4"/>
  <c r="H33" i="4"/>
  <c r="I33" i="4" s="1"/>
  <c r="F33" i="4"/>
  <c r="C33" i="4"/>
  <c r="U33" i="4" l="1"/>
  <c r="N33" i="4"/>
  <c r="Q33" i="4"/>
  <c r="R33" i="4"/>
  <c r="D33" i="4"/>
  <c r="T112" i="4" l="1"/>
  <c r="S112" i="4"/>
  <c r="P112" i="4"/>
  <c r="O112" i="4"/>
  <c r="M112" i="4"/>
  <c r="L112" i="4"/>
  <c r="J112" i="4"/>
  <c r="H112" i="4"/>
  <c r="I112" i="4" s="1"/>
  <c r="F112" i="4"/>
  <c r="C112" i="4"/>
  <c r="K109" i="4" l="1"/>
  <c r="Q112" i="4"/>
  <c r="U112" i="4"/>
  <c r="R112" i="4"/>
  <c r="N112" i="4"/>
  <c r="D112" i="4"/>
  <c r="T96" i="4"/>
  <c r="S96" i="4"/>
  <c r="P96" i="4"/>
  <c r="O96" i="4"/>
  <c r="M96" i="4"/>
  <c r="G96" i="4" s="1"/>
  <c r="L96" i="4"/>
  <c r="J96" i="4"/>
  <c r="H96" i="4"/>
  <c r="I96" i="4" s="1"/>
  <c r="F96" i="4"/>
  <c r="C96" i="4"/>
  <c r="D96" i="4" s="1"/>
  <c r="T66" i="4"/>
  <c r="S66" i="4"/>
  <c r="P66" i="4"/>
  <c r="O66" i="4"/>
  <c r="M66" i="4"/>
  <c r="G66" i="4" s="1"/>
  <c r="L66" i="4"/>
  <c r="J66" i="4"/>
  <c r="H66" i="4"/>
  <c r="I66" i="4" s="1"/>
  <c r="F66" i="4"/>
  <c r="C66" i="4"/>
  <c r="K65" i="4" s="1"/>
  <c r="T64" i="4"/>
  <c r="S64" i="4"/>
  <c r="P64" i="4"/>
  <c r="O64" i="4"/>
  <c r="M64" i="4"/>
  <c r="L64" i="4"/>
  <c r="J64" i="4"/>
  <c r="H64" i="4"/>
  <c r="I64" i="4" s="1"/>
  <c r="F64" i="4"/>
  <c r="C64" i="4"/>
  <c r="T37" i="4"/>
  <c r="S37" i="4"/>
  <c r="P37" i="4"/>
  <c r="O37" i="4"/>
  <c r="M37" i="4"/>
  <c r="G37" i="4" s="1"/>
  <c r="L37" i="4"/>
  <c r="J37" i="4"/>
  <c r="H37" i="4"/>
  <c r="I37" i="4" s="1"/>
  <c r="F37" i="4"/>
  <c r="C37" i="4"/>
  <c r="T36" i="4"/>
  <c r="S36" i="4"/>
  <c r="P36" i="4"/>
  <c r="O36" i="4"/>
  <c r="M36" i="4"/>
  <c r="G36" i="4" s="1"/>
  <c r="L36" i="4"/>
  <c r="J36" i="4"/>
  <c r="H36" i="4"/>
  <c r="I36" i="4" s="1"/>
  <c r="F36" i="4"/>
  <c r="C36" i="4"/>
  <c r="T35" i="4"/>
  <c r="S35" i="4"/>
  <c r="P35" i="4"/>
  <c r="O35" i="4"/>
  <c r="M35" i="4"/>
  <c r="L35" i="4"/>
  <c r="J35" i="4"/>
  <c r="H35" i="4"/>
  <c r="I35" i="4" s="1"/>
  <c r="F35" i="4"/>
  <c r="C35" i="4"/>
  <c r="K34" i="4" s="1"/>
  <c r="T32" i="4"/>
  <c r="S32" i="4"/>
  <c r="P32" i="4"/>
  <c r="O32" i="4"/>
  <c r="M32" i="4"/>
  <c r="G32" i="4" s="1"/>
  <c r="L32" i="4"/>
  <c r="J32" i="4"/>
  <c r="H32" i="4"/>
  <c r="I32" i="4" s="1"/>
  <c r="F32" i="4"/>
  <c r="C32" i="4"/>
  <c r="A66" i="4" l="1"/>
  <c r="U36" i="4"/>
  <c r="D64" i="4"/>
  <c r="D32" i="4"/>
  <c r="D36" i="4"/>
  <c r="U64" i="4"/>
  <c r="U96" i="4"/>
  <c r="Q96" i="4"/>
  <c r="N96" i="4"/>
  <c r="R96" i="4"/>
  <c r="B96" i="4"/>
  <c r="U66" i="4"/>
  <c r="N64" i="4"/>
  <c r="Q66" i="4"/>
  <c r="B37" i="4"/>
  <c r="N35" i="4"/>
  <c r="R66" i="4"/>
  <c r="N66" i="4"/>
  <c r="D66" i="4"/>
  <c r="B66" i="4"/>
  <c r="R64" i="4"/>
  <c r="Q64" i="4"/>
  <c r="B36" i="4"/>
  <c r="K36" i="4" s="1"/>
  <c r="R36" i="4"/>
  <c r="U37" i="4"/>
  <c r="Q35" i="4"/>
  <c r="N36" i="4"/>
  <c r="U35" i="4"/>
  <c r="R37" i="4"/>
  <c r="R35" i="4"/>
  <c r="Q36" i="4"/>
  <c r="D37" i="4"/>
  <c r="N37" i="4"/>
  <c r="Q37" i="4"/>
  <c r="D35" i="4"/>
  <c r="R32" i="4"/>
  <c r="N32" i="4"/>
  <c r="U32" i="4"/>
  <c r="B32" i="4"/>
  <c r="K32" i="4" s="1"/>
  <c r="Q32" i="4"/>
  <c r="A37" i="4"/>
  <c r="T68" i="4"/>
  <c r="S68" i="4"/>
  <c r="P68" i="4"/>
  <c r="O68" i="4"/>
  <c r="M68" i="4"/>
  <c r="L68" i="4"/>
  <c r="J68" i="4"/>
  <c r="H68" i="4"/>
  <c r="I68" i="4" s="1"/>
  <c r="F68" i="4"/>
  <c r="C68" i="4"/>
  <c r="T67" i="4"/>
  <c r="S67" i="4"/>
  <c r="P67" i="4"/>
  <c r="O67" i="4"/>
  <c r="M67" i="4"/>
  <c r="L67" i="4"/>
  <c r="J67" i="4"/>
  <c r="H67" i="4"/>
  <c r="I67" i="4" s="1"/>
  <c r="F67" i="4"/>
  <c r="C67" i="4"/>
  <c r="T63" i="4"/>
  <c r="S63" i="4"/>
  <c r="P63" i="4"/>
  <c r="O63" i="4"/>
  <c r="M63" i="4"/>
  <c r="L63" i="4"/>
  <c r="J63" i="4"/>
  <c r="H63" i="4"/>
  <c r="I63" i="4" s="1"/>
  <c r="F63" i="4"/>
  <c r="C63" i="4"/>
  <c r="A63" i="4" s="1"/>
  <c r="T62" i="4"/>
  <c r="S62" i="4"/>
  <c r="P62" i="4"/>
  <c r="O62" i="4"/>
  <c r="M62" i="4"/>
  <c r="G62" i="4" s="1"/>
  <c r="L62" i="4"/>
  <c r="J62" i="4"/>
  <c r="H62" i="4"/>
  <c r="I62" i="4" s="1"/>
  <c r="F62" i="4"/>
  <c r="C62" i="4"/>
  <c r="T59" i="4"/>
  <c r="S59" i="4"/>
  <c r="P59" i="4"/>
  <c r="O59" i="4"/>
  <c r="M59" i="4"/>
  <c r="G59" i="4" s="1"/>
  <c r="L59" i="4"/>
  <c r="J59" i="4"/>
  <c r="H59" i="4"/>
  <c r="I59" i="4" s="1"/>
  <c r="F59" i="4"/>
  <c r="C59" i="4"/>
  <c r="K58" i="4" s="1"/>
  <c r="K54" i="4"/>
  <c r="A59" i="4" l="1"/>
  <c r="K53" i="4"/>
  <c r="K51" i="4"/>
  <c r="D62" i="4"/>
  <c r="D68" i="4"/>
  <c r="D67" i="4"/>
  <c r="K66" i="4"/>
  <c r="N68" i="4"/>
  <c r="N67" i="4"/>
  <c r="U59" i="4"/>
  <c r="N62" i="4"/>
  <c r="R62" i="4"/>
  <c r="U63" i="4"/>
  <c r="Q67" i="4"/>
  <c r="Q68" i="4"/>
  <c r="U62" i="4"/>
  <c r="R67" i="4"/>
  <c r="R68" i="4"/>
  <c r="N63" i="4"/>
  <c r="U67" i="4"/>
  <c r="U68" i="4"/>
  <c r="B62" i="4"/>
  <c r="K62" i="4" s="1"/>
  <c r="Q62" i="4"/>
  <c r="D63" i="4"/>
  <c r="R63" i="4"/>
  <c r="G63" i="4"/>
  <c r="B63" i="4" s="1"/>
  <c r="K63" i="4" s="1"/>
  <c r="Q63" i="4"/>
  <c r="B59" i="4"/>
  <c r="K59" i="4" s="1"/>
  <c r="N59" i="4"/>
  <c r="Q59" i="4"/>
  <c r="D59" i="4"/>
  <c r="R59" i="4"/>
  <c r="T71" i="4"/>
  <c r="S71" i="4"/>
  <c r="P71" i="4"/>
  <c r="O71" i="4"/>
  <c r="M71" i="4"/>
  <c r="G71" i="4" s="1"/>
  <c r="L71" i="4"/>
  <c r="J71" i="4"/>
  <c r="H71" i="4"/>
  <c r="I71" i="4" s="1"/>
  <c r="F71" i="4"/>
  <c r="C71" i="4"/>
  <c r="A71" i="4" s="1"/>
  <c r="T102" i="4"/>
  <c r="S102" i="4"/>
  <c r="P102" i="4"/>
  <c r="O102" i="4"/>
  <c r="M102" i="4"/>
  <c r="L102" i="4"/>
  <c r="J102" i="4"/>
  <c r="H102" i="4"/>
  <c r="I102" i="4" s="1"/>
  <c r="F102" i="4"/>
  <c r="C102" i="4"/>
  <c r="T88" i="4"/>
  <c r="S88" i="4"/>
  <c r="P88" i="4"/>
  <c r="O88" i="4"/>
  <c r="M88" i="4"/>
  <c r="G88" i="4" s="1"/>
  <c r="L88" i="4"/>
  <c r="J88" i="4"/>
  <c r="H88" i="4"/>
  <c r="I88" i="4" s="1"/>
  <c r="F88" i="4"/>
  <c r="C88" i="4"/>
  <c r="O72" i="4"/>
  <c r="O70" i="4"/>
  <c r="T70" i="4"/>
  <c r="S70" i="4"/>
  <c r="P70" i="4"/>
  <c r="M70" i="4"/>
  <c r="G70" i="4" s="1"/>
  <c r="L70" i="4"/>
  <c r="J70" i="4"/>
  <c r="H70" i="4"/>
  <c r="I70" i="4" s="1"/>
  <c r="F70" i="4"/>
  <c r="C70" i="4"/>
  <c r="H48" i="4"/>
  <c r="I48" i="4" s="1"/>
  <c r="U71" i="4" l="1"/>
  <c r="B71" i="4"/>
  <c r="N71" i="4"/>
  <c r="Q71" i="4"/>
  <c r="D71" i="4"/>
  <c r="R71" i="4"/>
  <c r="U102" i="4"/>
  <c r="B88" i="4"/>
  <c r="N102" i="4"/>
  <c r="U88" i="4"/>
  <c r="Q88" i="4"/>
  <c r="Q102" i="4"/>
  <c r="D102" i="4"/>
  <c r="R102" i="4"/>
  <c r="R88" i="4"/>
  <c r="N88" i="4"/>
  <c r="D88" i="4"/>
  <c r="R70" i="4"/>
  <c r="Q70" i="4"/>
  <c r="N70" i="4"/>
  <c r="B70" i="4"/>
  <c r="U70" i="4"/>
  <c r="D70" i="4"/>
  <c r="T87" i="4"/>
  <c r="S87" i="4"/>
  <c r="P87" i="4"/>
  <c r="O87" i="4"/>
  <c r="M87" i="4"/>
  <c r="G87" i="4" s="1"/>
  <c r="L87" i="4"/>
  <c r="J87" i="4"/>
  <c r="H87" i="4"/>
  <c r="I87" i="4" s="1"/>
  <c r="F87" i="4"/>
  <c r="C87" i="4"/>
  <c r="D87" i="4" s="1"/>
  <c r="T86" i="4"/>
  <c r="S86" i="4"/>
  <c r="P86" i="4"/>
  <c r="O86" i="4"/>
  <c r="M86" i="4"/>
  <c r="G86" i="4" s="1"/>
  <c r="L86" i="4"/>
  <c r="J86" i="4"/>
  <c r="H86" i="4"/>
  <c r="I86" i="4" s="1"/>
  <c r="F86" i="4"/>
  <c r="C86" i="4"/>
  <c r="A86" i="4" s="1"/>
  <c r="T85" i="4"/>
  <c r="S85" i="4"/>
  <c r="P85" i="4"/>
  <c r="O85" i="4"/>
  <c r="M85" i="4"/>
  <c r="G85" i="4" s="1"/>
  <c r="L85" i="4"/>
  <c r="J85" i="4"/>
  <c r="H85" i="4"/>
  <c r="I85" i="4" s="1"/>
  <c r="F85" i="4"/>
  <c r="C85" i="4"/>
  <c r="K84" i="4" s="1"/>
  <c r="T83" i="4"/>
  <c r="S83" i="4"/>
  <c r="P83" i="4"/>
  <c r="O83" i="4"/>
  <c r="M83" i="4"/>
  <c r="G83" i="4" s="1"/>
  <c r="L83" i="4"/>
  <c r="J83" i="4"/>
  <c r="H83" i="4"/>
  <c r="I83" i="4" s="1"/>
  <c r="F83" i="4"/>
  <c r="C83" i="4"/>
  <c r="D83" i="4" s="1"/>
  <c r="D85" i="4" l="1"/>
  <c r="B87" i="4"/>
  <c r="K87" i="4" s="1"/>
  <c r="U87" i="4"/>
  <c r="U85" i="4"/>
  <c r="N86" i="4"/>
  <c r="N85" i="4"/>
  <c r="Q86" i="4"/>
  <c r="B86" i="4"/>
  <c r="K86" i="4" s="1"/>
  <c r="U86" i="4"/>
  <c r="N87" i="4"/>
  <c r="Q87" i="4"/>
  <c r="A87" i="4"/>
  <c r="Q85" i="4"/>
  <c r="B85" i="4"/>
  <c r="K85" i="4" s="1"/>
  <c r="D86" i="4"/>
  <c r="R85" i="4"/>
  <c r="R86" i="4"/>
  <c r="R87" i="4"/>
  <c r="U83" i="4"/>
  <c r="Q83" i="4"/>
  <c r="R83" i="4"/>
  <c r="A83" i="4"/>
  <c r="N83" i="4"/>
  <c r="B83" i="4"/>
  <c r="K83" i="4" s="1"/>
  <c r="K37" i="4" l="1"/>
  <c r="T31" i="4"/>
  <c r="S31" i="4"/>
  <c r="P31" i="4"/>
  <c r="O31" i="4"/>
  <c r="M31" i="4"/>
  <c r="G31" i="4" s="1"/>
  <c r="L31" i="4"/>
  <c r="J31" i="4"/>
  <c r="H31" i="4"/>
  <c r="I31" i="4" s="1"/>
  <c r="F31" i="4"/>
  <c r="C31" i="4"/>
  <c r="T11" i="4"/>
  <c r="S11" i="4"/>
  <c r="P11" i="4"/>
  <c r="O11" i="4"/>
  <c r="M11" i="4"/>
  <c r="G11" i="4" s="1"/>
  <c r="L11" i="4"/>
  <c r="J11" i="4"/>
  <c r="H11" i="4"/>
  <c r="I11" i="4" s="1"/>
  <c r="F11" i="4"/>
  <c r="C11" i="4"/>
  <c r="K10" i="4" s="1"/>
  <c r="D11" i="4" l="1"/>
  <c r="D31" i="4"/>
  <c r="B11" i="4"/>
  <c r="R11" i="4"/>
  <c r="U31" i="4"/>
  <c r="N31" i="4"/>
  <c r="B31" i="4"/>
  <c r="R31" i="4"/>
  <c r="A31" i="4"/>
  <c r="Q31" i="4"/>
  <c r="U11" i="4"/>
  <c r="N11" i="4"/>
  <c r="Q11" i="4"/>
  <c r="T114" i="4"/>
  <c r="S114" i="4"/>
  <c r="P114" i="4"/>
  <c r="O114" i="4"/>
  <c r="M114" i="4"/>
  <c r="G114" i="4" s="1"/>
  <c r="L114" i="4"/>
  <c r="J114" i="4"/>
  <c r="H114" i="4"/>
  <c r="I114" i="4" s="1"/>
  <c r="F114" i="4"/>
  <c r="C114" i="4"/>
  <c r="D114" i="4" s="1"/>
  <c r="T107" i="4"/>
  <c r="S107" i="4"/>
  <c r="P107" i="4"/>
  <c r="O107" i="4"/>
  <c r="M107" i="4"/>
  <c r="L107" i="4"/>
  <c r="J107" i="4"/>
  <c r="H107" i="4"/>
  <c r="I107" i="4" s="1"/>
  <c r="F107" i="4"/>
  <c r="C107" i="4"/>
  <c r="N107" i="4" l="1"/>
  <c r="B114" i="4"/>
  <c r="R114" i="4"/>
  <c r="U114" i="4"/>
  <c r="A114" i="4"/>
  <c r="N114" i="4"/>
  <c r="Q114" i="4"/>
  <c r="U107" i="4"/>
  <c r="Q107" i="4"/>
  <c r="R107" i="4"/>
  <c r="D107" i="4"/>
  <c r="C30" i="4"/>
  <c r="F30" i="4"/>
  <c r="H30" i="4"/>
  <c r="I30" i="4" s="1"/>
  <c r="J30" i="4"/>
  <c r="L30" i="4"/>
  <c r="M30" i="4"/>
  <c r="G30" i="4" s="1"/>
  <c r="O30" i="4"/>
  <c r="P30" i="4"/>
  <c r="S30" i="4"/>
  <c r="T30" i="4"/>
  <c r="C16" i="4"/>
  <c r="K15" i="4" s="1"/>
  <c r="F16" i="4"/>
  <c r="H16" i="4"/>
  <c r="I16" i="4" s="1"/>
  <c r="J16" i="4"/>
  <c r="L16" i="4"/>
  <c r="M16" i="4"/>
  <c r="G16" i="4" s="1"/>
  <c r="O16" i="4"/>
  <c r="P16" i="4"/>
  <c r="S16" i="4"/>
  <c r="T16" i="4"/>
  <c r="T14" i="4"/>
  <c r="S14" i="4"/>
  <c r="P14" i="4"/>
  <c r="O14" i="4"/>
  <c r="M14" i="4"/>
  <c r="L14" i="4"/>
  <c r="J14" i="4"/>
  <c r="H14" i="4"/>
  <c r="I14" i="4" s="1"/>
  <c r="F14" i="4"/>
  <c r="C14" i="4"/>
  <c r="K13" i="4" s="1"/>
  <c r="T9" i="4"/>
  <c r="S9" i="4"/>
  <c r="P9" i="4"/>
  <c r="O9" i="4"/>
  <c r="M9" i="4"/>
  <c r="G9" i="4" s="1"/>
  <c r="L9" i="4"/>
  <c r="J9" i="4"/>
  <c r="H9" i="4"/>
  <c r="I9" i="4" s="1"/>
  <c r="F9" i="4"/>
  <c r="C9" i="4"/>
  <c r="T8" i="4"/>
  <c r="S8" i="4"/>
  <c r="P8" i="4"/>
  <c r="O8" i="4"/>
  <c r="M8" i="4"/>
  <c r="G8" i="4" s="1"/>
  <c r="L8" i="4"/>
  <c r="J8" i="4"/>
  <c r="H8" i="4"/>
  <c r="I8" i="4" s="1"/>
  <c r="F8" i="4"/>
  <c r="C8" i="4"/>
  <c r="T7" i="4"/>
  <c r="S7" i="4"/>
  <c r="P7" i="4"/>
  <c r="O7" i="4"/>
  <c r="M7" i="4"/>
  <c r="G7" i="4" s="1"/>
  <c r="L7" i="4"/>
  <c r="J7" i="4"/>
  <c r="H7" i="4"/>
  <c r="I7" i="4" s="1"/>
  <c r="F7" i="4"/>
  <c r="C7" i="4"/>
  <c r="K6" i="4" s="1"/>
  <c r="T5" i="4"/>
  <c r="S5" i="4"/>
  <c r="P5" i="4"/>
  <c r="O5" i="4"/>
  <c r="M5" i="4"/>
  <c r="G5" i="4" s="1"/>
  <c r="L5" i="4"/>
  <c r="J5" i="4"/>
  <c r="H5" i="4"/>
  <c r="I5" i="4" s="1"/>
  <c r="F5" i="4"/>
  <c r="C5" i="4"/>
  <c r="D5" i="4" s="1"/>
  <c r="K11" i="4" l="1"/>
  <c r="D8" i="4"/>
  <c r="D7" i="4"/>
  <c r="Q30" i="4"/>
  <c r="U30" i="4"/>
  <c r="R16" i="4"/>
  <c r="U16" i="4"/>
  <c r="N30" i="4"/>
  <c r="D30" i="4"/>
  <c r="B30" i="4"/>
  <c r="K30" i="4" s="1"/>
  <c r="R30" i="4"/>
  <c r="B16" i="4"/>
  <c r="Q16" i="4"/>
  <c r="N16" i="4"/>
  <c r="D16" i="4"/>
  <c r="N14" i="4"/>
  <c r="B9" i="4"/>
  <c r="U14" i="4"/>
  <c r="Q14" i="4"/>
  <c r="R14" i="4"/>
  <c r="D14" i="4"/>
  <c r="U9" i="4"/>
  <c r="U7" i="4"/>
  <c r="N8" i="4"/>
  <c r="R9" i="4"/>
  <c r="B8" i="4"/>
  <c r="K8" i="4" s="1"/>
  <c r="D9" i="4"/>
  <c r="N9" i="4"/>
  <c r="Q9" i="4"/>
  <c r="B7" i="4"/>
  <c r="K7" i="4" s="1"/>
  <c r="N7" i="4"/>
  <c r="R5" i="4"/>
  <c r="Q8" i="4"/>
  <c r="U5" i="4"/>
  <c r="R7" i="4"/>
  <c r="A9" i="4"/>
  <c r="Q5" i="4"/>
  <c r="A8" i="4"/>
  <c r="N5" i="4"/>
  <c r="U8" i="4"/>
  <c r="B5" i="4"/>
  <c r="K5" i="4" s="1"/>
  <c r="R8" i="4"/>
  <c r="Q7" i="4"/>
  <c r="K31" i="4" l="1"/>
  <c r="H75" i="4"/>
  <c r="T100" i="4" l="1"/>
  <c r="S100" i="4"/>
  <c r="P100" i="4"/>
  <c r="O100" i="4"/>
  <c r="M100" i="4"/>
  <c r="G100" i="4" s="1"/>
  <c r="L100" i="4"/>
  <c r="J100" i="4"/>
  <c r="H100" i="4"/>
  <c r="I100" i="4" s="1"/>
  <c r="F100" i="4"/>
  <c r="C100" i="4"/>
  <c r="A100" i="4" s="1"/>
  <c r="C101" i="4"/>
  <c r="F101" i="4"/>
  <c r="H101" i="4"/>
  <c r="I101" i="4" s="1"/>
  <c r="J101" i="4"/>
  <c r="L101" i="4"/>
  <c r="M101" i="4"/>
  <c r="O101" i="4"/>
  <c r="P101" i="4"/>
  <c r="S101" i="4"/>
  <c r="T101" i="4"/>
  <c r="N100" i="4" l="1"/>
  <c r="U100" i="4"/>
  <c r="B100" i="4"/>
  <c r="Q100" i="4"/>
  <c r="R100" i="4"/>
  <c r="D100" i="4"/>
  <c r="R101" i="4"/>
  <c r="N101" i="4"/>
  <c r="U101" i="4"/>
  <c r="Q101" i="4"/>
  <c r="D101" i="4"/>
  <c r="T95" i="4" l="1"/>
  <c r="S95" i="4"/>
  <c r="P95" i="4"/>
  <c r="O95" i="4"/>
  <c r="M95" i="4"/>
  <c r="L95" i="4"/>
  <c r="J95" i="4"/>
  <c r="H95" i="4"/>
  <c r="I95" i="4" s="1"/>
  <c r="F95" i="4"/>
  <c r="C95" i="4"/>
  <c r="K94" i="4" s="1"/>
  <c r="U95" i="4" l="1"/>
  <c r="N95" i="4"/>
  <c r="Q95" i="4"/>
  <c r="R95" i="4"/>
  <c r="D95" i="4"/>
  <c r="K100" i="4"/>
  <c r="T99" i="4" l="1"/>
  <c r="S99" i="4"/>
  <c r="P99" i="4"/>
  <c r="O99" i="4"/>
  <c r="M99" i="4"/>
  <c r="L99" i="4"/>
  <c r="J99" i="4"/>
  <c r="H99" i="4"/>
  <c r="I99" i="4" s="1"/>
  <c r="F99" i="4"/>
  <c r="C99" i="4"/>
  <c r="K98" i="4" s="1"/>
  <c r="K97" i="4" l="1"/>
  <c r="K96" i="4"/>
  <c r="U99" i="4"/>
  <c r="N99" i="4"/>
  <c r="R99" i="4"/>
  <c r="Q99" i="4"/>
  <c r="G99" i="4"/>
  <c r="B99" i="4" s="1"/>
  <c r="K99" i="4" s="1"/>
  <c r="D99" i="4"/>
  <c r="C93" i="4" l="1"/>
  <c r="F93" i="4"/>
  <c r="H93" i="4"/>
  <c r="I93" i="4" s="1"/>
  <c r="J93" i="4"/>
  <c r="L93" i="4"/>
  <c r="M93" i="4"/>
  <c r="G93" i="4" s="1"/>
  <c r="O93" i="4"/>
  <c r="P93" i="4"/>
  <c r="S93" i="4"/>
  <c r="T93" i="4"/>
  <c r="R93" i="4" l="1"/>
  <c r="U93" i="4"/>
  <c r="Q93" i="4"/>
  <c r="D93" i="4"/>
  <c r="N93" i="4"/>
  <c r="B93" i="4"/>
  <c r="T74" i="4" l="1"/>
  <c r="S74" i="4"/>
  <c r="P74" i="4"/>
  <c r="O74" i="4"/>
  <c r="M74" i="4"/>
  <c r="G74" i="4" s="1"/>
  <c r="L74" i="4"/>
  <c r="J74" i="4"/>
  <c r="H74" i="4"/>
  <c r="I74" i="4" s="1"/>
  <c r="F74" i="4"/>
  <c r="C74" i="4"/>
  <c r="A74" i="4" s="1"/>
  <c r="T73" i="4"/>
  <c r="S73" i="4"/>
  <c r="P73" i="4"/>
  <c r="O73" i="4"/>
  <c r="M73" i="4"/>
  <c r="G73" i="4" s="1"/>
  <c r="L73" i="4"/>
  <c r="J73" i="4"/>
  <c r="H73" i="4"/>
  <c r="I73" i="4" s="1"/>
  <c r="F73" i="4"/>
  <c r="C73" i="4"/>
  <c r="D73" i="4" l="1"/>
  <c r="N73" i="4"/>
  <c r="U74" i="4"/>
  <c r="B73" i="4"/>
  <c r="K73" i="4" s="1"/>
  <c r="N74" i="4"/>
  <c r="B74" i="4"/>
  <c r="U73" i="4"/>
  <c r="Q74" i="4"/>
  <c r="R74" i="4"/>
  <c r="D74" i="4"/>
  <c r="Q73" i="4"/>
  <c r="R73" i="4"/>
  <c r="T77" i="4"/>
  <c r="S77" i="4"/>
  <c r="P77" i="4"/>
  <c r="O77" i="4"/>
  <c r="M77" i="4"/>
  <c r="G77" i="4" s="1"/>
  <c r="L77" i="4"/>
  <c r="J77" i="4"/>
  <c r="H77" i="4"/>
  <c r="I77" i="4" s="1"/>
  <c r="F77" i="4"/>
  <c r="C77" i="4"/>
  <c r="D77" i="4" s="1"/>
  <c r="T76" i="4"/>
  <c r="S76" i="4"/>
  <c r="P76" i="4"/>
  <c r="O76" i="4"/>
  <c r="M76" i="4"/>
  <c r="G76" i="4" s="1"/>
  <c r="L76" i="4"/>
  <c r="J76" i="4"/>
  <c r="H76" i="4"/>
  <c r="I76" i="4" s="1"/>
  <c r="F76" i="4"/>
  <c r="C76" i="4"/>
  <c r="D76" i="4" s="1"/>
  <c r="B76" i="4" l="1"/>
  <c r="K76" i="4" s="1"/>
  <c r="U77" i="4"/>
  <c r="R77" i="4"/>
  <c r="N76" i="4"/>
  <c r="A77" i="4"/>
  <c r="N77" i="4"/>
  <c r="B77" i="4"/>
  <c r="Q77" i="4"/>
  <c r="U76" i="4"/>
  <c r="Q76" i="4"/>
  <c r="R76" i="4"/>
  <c r="A76" i="4"/>
  <c r="C75" i="4" l="1"/>
  <c r="K74" i="4" s="1"/>
  <c r="F75" i="4"/>
  <c r="I75" i="4"/>
  <c r="J75" i="4"/>
  <c r="L75" i="4"/>
  <c r="M75" i="4"/>
  <c r="O75" i="4"/>
  <c r="P75" i="4"/>
  <c r="S75" i="4"/>
  <c r="T75" i="4"/>
  <c r="T72" i="4"/>
  <c r="S72" i="4"/>
  <c r="P72" i="4"/>
  <c r="M72" i="4"/>
  <c r="G72" i="4" s="1"/>
  <c r="L72" i="4"/>
  <c r="J72" i="4"/>
  <c r="H72" i="4"/>
  <c r="I72" i="4" s="1"/>
  <c r="F72" i="4"/>
  <c r="C72" i="4"/>
  <c r="K82" i="4"/>
  <c r="K71" i="4" l="1"/>
  <c r="K70" i="4"/>
  <c r="R72" i="4"/>
  <c r="D72" i="4"/>
  <c r="R75" i="4"/>
  <c r="U75" i="4"/>
  <c r="Q75" i="4"/>
  <c r="N75" i="4"/>
  <c r="D75" i="4"/>
  <c r="U72" i="4"/>
  <c r="B72" i="4"/>
  <c r="K72" i="4" s="1"/>
  <c r="Q72" i="4"/>
  <c r="N72" i="4"/>
  <c r="C113" i="4" l="1"/>
  <c r="F113" i="4"/>
  <c r="H113" i="4"/>
  <c r="I113" i="4" s="1"/>
  <c r="J113" i="4"/>
  <c r="L113" i="4"/>
  <c r="M113" i="4"/>
  <c r="G113" i="4" s="1"/>
  <c r="O113" i="4"/>
  <c r="P113" i="4"/>
  <c r="S113" i="4"/>
  <c r="T113" i="4"/>
  <c r="K114" i="4" l="1"/>
  <c r="U113" i="4"/>
  <c r="N113" i="4"/>
  <c r="R113" i="4"/>
  <c r="B113" i="4"/>
  <c r="Q113" i="4"/>
  <c r="D113" i="4"/>
  <c r="L4" i="4" l="1"/>
  <c r="L69" i="4"/>
  <c r="L78" i="4"/>
  <c r="L92" i="4"/>
  <c r="L91" i="4"/>
  <c r="L106" i="4"/>
  <c r="M4" i="4"/>
  <c r="G4" i="4" s="1"/>
  <c r="M69" i="4"/>
  <c r="G69" i="4" s="1"/>
  <c r="M78" i="4"/>
  <c r="G78" i="4" s="1"/>
  <c r="M92" i="4"/>
  <c r="M91" i="4"/>
  <c r="G91" i="4" s="1"/>
  <c r="M106" i="4"/>
  <c r="G106" i="4" s="1"/>
  <c r="T4" i="4"/>
  <c r="T69" i="4"/>
  <c r="T78" i="4"/>
  <c r="T92" i="4"/>
  <c r="T91" i="4"/>
  <c r="T106" i="4"/>
  <c r="S4" i="4"/>
  <c r="S69" i="4"/>
  <c r="S78" i="4"/>
  <c r="S92" i="4"/>
  <c r="S91" i="4"/>
  <c r="S106" i="4"/>
  <c r="B4" i="3"/>
  <c r="F4" i="4"/>
  <c r="F69" i="4"/>
  <c r="F78" i="4"/>
  <c r="F92" i="4"/>
  <c r="F91" i="4"/>
  <c r="F106" i="4"/>
  <c r="G108" i="4" l="1"/>
  <c r="B108" i="4" s="1"/>
  <c r="K108" i="4" s="1"/>
  <c r="G111" i="4"/>
  <c r="B111" i="4" s="1"/>
  <c r="K111" i="4" s="1"/>
  <c r="G17" i="4"/>
  <c r="B17" i="4" s="1"/>
  <c r="K17" i="4" s="1"/>
  <c r="G105" i="4"/>
  <c r="B105" i="4" s="1"/>
  <c r="G104" i="4"/>
  <c r="B104" i="4" s="1"/>
  <c r="K104" i="4" s="1"/>
  <c r="G103" i="4"/>
  <c r="B103" i="4" s="1"/>
  <c r="K103" i="4" s="1"/>
  <c r="G61" i="4"/>
  <c r="B61" i="4" s="1"/>
  <c r="K61" i="4" s="1"/>
  <c r="G44" i="4"/>
  <c r="B44" i="4" s="1"/>
  <c r="K44" i="4" s="1"/>
  <c r="G38" i="4"/>
  <c r="B38" i="4" s="1"/>
  <c r="K38" i="4" s="1"/>
  <c r="G33" i="4"/>
  <c r="B33" i="4" s="1"/>
  <c r="K33" i="4" s="1"/>
  <c r="G112" i="4"/>
  <c r="B112" i="4" s="1"/>
  <c r="K112" i="4" s="1"/>
  <c r="G64" i="4"/>
  <c r="B64" i="4" s="1"/>
  <c r="K64" i="4" s="1"/>
  <c r="G35" i="4"/>
  <c r="B35" i="4" s="1"/>
  <c r="K35" i="4" s="1"/>
  <c r="G67" i="4"/>
  <c r="B67" i="4" s="1"/>
  <c r="K67" i="4" s="1"/>
  <c r="G68" i="4"/>
  <c r="B68" i="4" s="1"/>
  <c r="G48" i="4"/>
  <c r="B48" i="4" s="1"/>
  <c r="G102" i="4"/>
  <c r="B102" i="4" s="1"/>
  <c r="K102" i="4" s="1"/>
  <c r="G107" i="4"/>
  <c r="B107" i="4" s="1"/>
  <c r="K107" i="4" s="1"/>
  <c r="G14" i="4"/>
  <c r="G101" i="4"/>
  <c r="B101" i="4" s="1"/>
  <c r="K101" i="4" s="1"/>
  <c r="G95" i="4"/>
  <c r="B95" i="4" s="1"/>
  <c r="K95" i="4" s="1"/>
  <c r="G75" i="4"/>
  <c r="B75" i="4" s="1"/>
  <c r="B91" i="4"/>
  <c r="G92" i="4"/>
  <c r="B92" i="4" s="1"/>
  <c r="B69" i="4"/>
  <c r="B4" i="4"/>
  <c r="B106" i="4"/>
  <c r="B78" i="4"/>
  <c r="N92" i="4"/>
  <c r="U78" i="4"/>
  <c r="U69" i="4"/>
  <c r="U4" i="4"/>
  <c r="N78" i="4"/>
  <c r="N69" i="4"/>
  <c r="N4" i="4"/>
  <c r="U106" i="4"/>
  <c r="N106" i="4"/>
  <c r="N91" i="4"/>
  <c r="U91" i="4"/>
  <c r="U92" i="4"/>
  <c r="B14" i="4" l="1"/>
  <c r="K14" i="4" s="1"/>
  <c r="J4" i="4"/>
  <c r="J69" i="4"/>
  <c r="J78" i="4"/>
  <c r="J92" i="4"/>
  <c r="J91" i="4"/>
  <c r="J106" i="4"/>
  <c r="E3" i="3"/>
  <c r="P4" i="4"/>
  <c r="P69" i="4"/>
  <c r="P78" i="4"/>
  <c r="P92" i="4"/>
  <c r="P91" i="4"/>
  <c r="P106" i="4"/>
  <c r="O4" i="4"/>
  <c r="O69" i="4"/>
  <c r="O78" i="4"/>
  <c r="O92" i="4"/>
  <c r="O91" i="4"/>
  <c r="O106" i="4"/>
  <c r="C92" i="4"/>
  <c r="C69" i="4"/>
  <c r="A69" i="4" s="1"/>
  <c r="C4" i="4"/>
  <c r="A4" i="4" s="1"/>
  <c r="K68" i="4"/>
  <c r="C78" i="4"/>
  <c r="K29" i="4"/>
  <c r="K89" i="4" l="1"/>
  <c r="K88" i="4"/>
  <c r="K77" i="4"/>
  <c r="K75" i="4"/>
  <c r="H106" i="4"/>
  <c r="I106" i="4" s="1"/>
  <c r="H91" i="4"/>
  <c r="I91" i="4" s="1"/>
  <c r="H92" i="4"/>
  <c r="I92" i="4" s="1"/>
  <c r="H78" i="4"/>
  <c r="I78" i="4" s="1"/>
  <c r="H69" i="4"/>
  <c r="I69" i="4" s="1"/>
  <c r="H4" i="4"/>
  <c r="I4" i="4" s="1"/>
  <c r="R78" i="4"/>
  <c r="Q78" i="4"/>
  <c r="R92" i="4"/>
  <c r="Q4" i="4"/>
  <c r="R69" i="4"/>
  <c r="R4" i="4"/>
  <c r="K69" i="4"/>
  <c r="Q69" i="4"/>
  <c r="K78" i="4"/>
  <c r="Q92" i="4"/>
  <c r="D92" i="4"/>
  <c r="D78" i="4"/>
  <c r="D69" i="4"/>
  <c r="D4" i="4"/>
  <c r="E4" i="4" s="1"/>
  <c r="E5" i="4" s="1"/>
  <c r="E6" i="4" s="1"/>
  <c r="E7" i="4" l="1"/>
  <c r="A5" i="4"/>
  <c r="K16" i="4" l="1"/>
  <c r="K9" i="4"/>
  <c r="E8" i="4"/>
  <c r="E9" i="4" s="1"/>
  <c r="E10" i="4" s="1"/>
  <c r="A10" i="4" s="1"/>
  <c r="A7" i="4"/>
  <c r="K4" i="4"/>
  <c r="C106" i="4"/>
  <c r="K105" i="4" s="1"/>
  <c r="C91" i="4"/>
  <c r="K90" i="4" s="1"/>
  <c r="E11" i="4" l="1"/>
  <c r="E12" i="4" s="1"/>
  <c r="E13" i="4" s="1"/>
  <c r="K113" i="4"/>
  <c r="Q106" i="4"/>
  <c r="R106" i="4"/>
  <c r="Q91" i="4"/>
  <c r="R91" i="4"/>
  <c r="K106" i="4"/>
  <c r="D91" i="4"/>
  <c r="D106" i="4"/>
  <c r="A11" i="4" l="1"/>
  <c r="E14" i="4"/>
  <c r="E15" i="4" s="1"/>
  <c r="K93" i="4"/>
  <c r="K91" i="4"/>
  <c r="K92" i="4"/>
  <c r="A14" i="4" l="1"/>
  <c r="E16" i="4"/>
  <c r="E17" i="4" s="1"/>
  <c r="E18" i="4" s="1"/>
  <c r="E19" i="4" l="1"/>
  <c r="E20" i="4" s="1"/>
  <c r="E21" i="4" s="1"/>
  <c r="A16" i="4"/>
  <c r="A17" i="4"/>
  <c r="A20" i="4" l="1"/>
  <c r="E22" i="4" l="1"/>
  <c r="E23" i="4" s="1"/>
  <c r="E24" i="4" s="1"/>
  <c r="A24" i="4" s="1"/>
  <c r="E25" i="4" l="1"/>
  <c r="E26" i="4" s="1"/>
  <c r="A26" i="4" s="1"/>
  <c r="A22" i="4"/>
  <c r="E27" i="4" l="1"/>
  <c r="E28" i="4" s="1"/>
  <c r="A28" i="4" s="1"/>
  <c r="E29" i="4" l="1"/>
  <c r="A91" i="4"/>
  <c r="A93" i="4" l="1"/>
  <c r="A106" i="4" l="1"/>
  <c r="E30" i="4" l="1"/>
  <c r="E31" i="4" l="1"/>
  <c r="A30" i="4"/>
  <c r="E32" i="4" l="1"/>
  <c r="E33" i="4" l="1"/>
  <c r="E34" i="4" s="1"/>
  <c r="A32" i="4"/>
  <c r="E35" i="4" l="1"/>
  <c r="A33" i="4"/>
  <c r="A35" i="4" l="1"/>
  <c r="E36" i="4"/>
  <c r="A36" i="4" l="1"/>
  <c r="E37" i="4"/>
  <c r="E38" i="4" s="1"/>
  <c r="E39" i="4" s="1"/>
  <c r="E40" i="4" l="1"/>
  <c r="E41" i="4" s="1"/>
  <c r="A38" i="4"/>
  <c r="A82" i="4"/>
  <c r="A40" i="4" l="1"/>
  <c r="E42" i="4"/>
  <c r="E43" i="4" s="1"/>
  <c r="A43" i="4" s="1"/>
  <c r="A42" i="4" l="1"/>
  <c r="E44" i="4"/>
  <c r="E45" i="4" s="1"/>
  <c r="E46" i="4" s="1"/>
  <c r="A46" i="4" l="1"/>
  <c r="E47" i="4"/>
  <c r="A45" i="4"/>
  <c r="A44" i="4"/>
  <c r="E48" i="4" l="1"/>
  <c r="E49" i="4" s="1"/>
  <c r="A47" i="4"/>
  <c r="A48" i="4" l="1"/>
  <c r="E50" i="4"/>
  <c r="E51" i="4" s="1"/>
  <c r="E52" i="4" s="1"/>
  <c r="E53" i="4" s="1"/>
  <c r="A49" i="4"/>
  <c r="E54" i="4" l="1"/>
  <c r="E55" i="4" s="1"/>
  <c r="A53" i="4"/>
  <c r="A55" i="4" l="1"/>
  <c r="E56" i="4"/>
  <c r="A56" i="4" l="1"/>
  <c r="E57" i="4"/>
  <c r="E58" i="4" l="1"/>
  <c r="E59" i="4" s="1"/>
  <c r="E60" i="4" s="1"/>
  <c r="A57" i="4"/>
  <c r="A60" i="4" l="1"/>
  <c r="E61" i="4"/>
  <c r="E62" i="4" l="1"/>
  <c r="A61" i="4"/>
  <c r="E63" i="4" l="1"/>
  <c r="E64" i="4" s="1"/>
  <c r="A62" i="4"/>
  <c r="A64" i="4" l="1"/>
  <c r="E65" i="4"/>
  <c r="E66" i="4" s="1"/>
  <c r="E67" i="4" s="1"/>
  <c r="A67" i="4" l="1"/>
  <c r="E68" i="4"/>
  <c r="A68" i="4" l="1"/>
  <c r="E69" i="4"/>
  <c r="E70" i="4" s="1"/>
  <c r="E71" i="4" l="1"/>
  <c r="E72" i="4" s="1"/>
  <c r="A70" i="4"/>
  <c r="A72" i="4" l="1"/>
  <c r="E73" i="4"/>
  <c r="A73" i="4" l="1"/>
  <c r="E74" i="4"/>
  <c r="E75" i="4" s="1"/>
  <c r="A75" i="4" l="1"/>
  <c r="E76" i="4"/>
  <c r="E77" i="4" s="1"/>
  <c r="E78" i="4" s="1"/>
  <c r="E79" i="4" l="1"/>
  <c r="A78" i="4"/>
  <c r="A84" i="4"/>
  <c r="A79" i="4" l="1"/>
  <c r="E80" i="4"/>
  <c r="E81" i="4" s="1"/>
  <c r="E82" i="4" s="1"/>
  <c r="E83" i="4" s="1"/>
  <c r="E84" i="4" s="1"/>
  <c r="E85" i="4" s="1"/>
  <c r="E86" i="4" s="1"/>
  <c r="E87" i="4" s="1"/>
  <c r="E88" i="4" s="1"/>
  <c r="A85" i="4" l="1"/>
  <c r="E89" i="4"/>
  <c r="E90" i="4" s="1"/>
  <c r="E91" i="4" s="1"/>
  <c r="E92" i="4" s="1"/>
  <c r="A88" i="4"/>
  <c r="E93" i="4" l="1"/>
  <c r="E94" i="4" s="1"/>
  <c r="A92" i="4"/>
  <c r="E95" i="4" l="1"/>
  <c r="E96" i="4" l="1"/>
  <c r="A95" i="4"/>
  <c r="E97" i="4" l="1"/>
  <c r="E98" i="4" s="1"/>
  <c r="A98" i="4" s="1"/>
  <c r="A96" i="4"/>
  <c r="E99" i="4" l="1"/>
  <c r="A99" i="4" l="1"/>
  <c r="E100" i="4"/>
  <c r="E101" i="4" s="1"/>
  <c r="E102" i="4" s="1"/>
  <c r="A101" i="4" l="1"/>
  <c r="E103" i="4"/>
  <c r="A102" i="4"/>
  <c r="A103" i="4" l="1"/>
  <c r="E104" i="4"/>
  <c r="E105" i="4" l="1"/>
  <c r="A104" i="4"/>
  <c r="E106" i="4" l="1"/>
  <c r="E107" i="4" s="1"/>
  <c r="A105" i="4"/>
  <c r="A107" i="4" l="1"/>
  <c r="E108" i="4"/>
  <c r="E109" i="4" l="1"/>
  <c r="E110" i="4" s="1"/>
  <c r="E111" i="4" s="1"/>
  <c r="A108" i="4"/>
  <c r="A111" i="4" l="1"/>
  <c r="E112" i="4"/>
  <c r="E113" i="4" l="1"/>
  <c r="A112" i="4"/>
  <c r="E114" i="4" l="1"/>
  <c r="E115" i="4" s="1"/>
  <c r="E116" i="4" s="1"/>
  <c r="A113" i="4"/>
  <c r="E117" i="4" l="1"/>
  <c r="E118" i="4" s="1"/>
  <c r="E119" i="4" s="1"/>
  <c r="E120" i="4" s="1"/>
  <c r="A120" i="4" s="1"/>
  <c r="A116" i="4"/>
  <c r="A118" i="4" l="1"/>
  <c r="E121" i="4"/>
  <c r="E122" i="4" s="1"/>
  <c r="E123" i="4" s="1"/>
  <c r="A123" i="4" s="1"/>
  <c r="E124" i="4" l="1"/>
  <c r="A122" i="4"/>
  <c r="A124" i="4" l="1"/>
  <c r="E125" i="4"/>
  <c r="A125" i="4" l="1"/>
  <c r="E126" i="4"/>
  <c r="A126" i="4" l="1"/>
  <c r="E127" i="4"/>
  <c r="A127" i="4" s="1"/>
</calcChain>
</file>

<file path=xl/connections.xml><?xml version="1.0" encoding="utf-8"?>
<connections xmlns="http://schemas.openxmlformats.org/spreadsheetml/2006/main">
  <connection id="1" keepAlive="1" name="クエリ - Keyword変換後_要補足説明" description="ブック内の 'Keyword変換後_要補足説明' クエリへの接続です。" type="5" refreshedVersion="0" background="1">
    <dbPr connection="Provider=Microsoft.Mashup.OleDb.1;Data Source=$Workbook$;Location=Keyword変換後_要補足説明;Extended Properties=&quot;&quot;" command="SELECT * FROM [Keyword変換後_要補足説明]"/>
  </connection>
  <connection id="2" keepAlive="1" name="クエリ - Keyword変換前_要補足説明" description="ブック内の 'Keyword変換前_要補足説明' クエリへの接続です。" type="5" refreshedVersion="0" background="1">
    <dbPr connection="Provider=Microsoft.Mashup.OleDb.1;Data Source=$Workbook$;Location=Keyword変換前_要補足説明;Extended Properties=&quot;&quot;" command="SELECT * FROM [Keyword変換前_要補足説明]"/>
  </connection>
  <connection id="3" keepAlive="1" name="クエリ - 設定値" description="ブック内の '設定値' クエリへの接続です。" type="5" refreshedVersion="0" background="1">
    <dbPr connection="Provider=Microsoft.Mashup.OleDb.1;Data Source=$Workbook$;Location=設定値;Extended Properties=&quot;&quot;" command="SELECT * FROM [設定値]"/>
  </connection>
  <connection id="4" keepAlive="1" name="クエリ - 選択肢PD用" description="ブック内の '選択肢PD用' クエリへの接続です。" type="5" refreshedVersion="6" background="1" saveData="1">
    <dbPr connection="Provider=Microsoft.Mashup.OleDb.1;Data Source=$Workbook$;Location=選択肢PD用;Extended Properties=&quot;&quot;" command="SELECT * FROM [選択肢PD用]"/>
  </connection>
</connections>
</file>

<file path=xl/sharedStrings.xml><?xml version="1.0" encoding="utf-8"?>
<sst xmlns="http://schemas.openxmlformats.org/spreadsheetml/2006/main" count="470" uniqueCount="323">
  <si>
    <t>月数</t>
    <rPh sb="0" eb="2">
      <t>ツキスウ</t>
    </rPh>
    <phoneticPr fontId="1"/>
  </si>
  <si>
    <t>回答入力単位・形式</t>
    <rPh sb="0" eb="2">
      <t>カイトウ</t>
    </rPh>
    <rPh sb="2" eb="4">
      <t>ニュウリョク</t>
    </rPh>
    <rPh sb="4" eb="6">
      <t>タンイ</t>
    </rPh>
    <rPh sb="7" eb="9">
      <t>ケイシキ</t>
    </rPh>
    <phoneticPr fontId="1"/>
  </si>
  <si>
    <t>選択</t>
    <rPh sb="0" eb="2">
      <t>センタク</t>
    </rPh>
    <phoneticPr fontId="1"/>
  </si>
  <si>
    <t>自由記述</t>
    <rPh sb="0" eb="4">
      <t>ジユウキジュツ</t>
    </rPh>
    <phoneticPr fontId="1"/>
  </si>
  <si>
    <t>※</t>
    <phoneticPr fontId="1"/>
  </si>
  <si>
    <t>円</t>
    <rPh sb="0" eb="1">
      <t>エン</t>
    </rPh>
    <phoneticPr fontId="1"/>
  </si>
  <si>
    <t>IsQuestion</t>
    <phoneticPr fontId="1"/>
  </si>
  <si>
    <t>照会事項</t>
    <phoneticPr fontId="1"/>
  </si>
  <si>
    <t>SEQ</t>
    <phoneticPr fontId="1"/>
  </si>
  <si>
    <t>No.</t>
    <phoneticPr fontId="1"/>
  </si>
  <si>
    <t>項目</t>
    <rPh sb="0" eb="2">
      <t>コウモク</t>
    </rPh>
    <phoneticPr fontId="1"/>
  </si>
  <si>
    <t>内容</t>
    <rPh sb="0" eb="2">
      <t>ナイヨウ</t>
    </rPh>
    <phoneticPr fontId="1"/>
  </si>
  <si>
    <t>法人番号</t>
    <rPh sb="0" eb="2">
      <t>ホウジン</t>
    </rPh>
    <rPh sb="2" eb="4">
      <t>バンゴウ</t>
    </rPh>
    <phoneticPr fontId="1"/>
  </si>
  <si>
    <t>会社名</t>
    <rPh sb="0" eb="3">
      <t>カイシャメイ</t>
    </rPh>
    <phoneticPr fontId="1"/>
  </si>
  <si>
    <t>担当部署名</t>
    <rPh sb="0" eb="2">
      <t>タントウ</t>
    </rPh>
    <rPh sb="2" eb="4">
      <t>ブショ</t>
    </rPh>
    <rPh sb="4" eb="5">
      <t>メイ</t>
    </rPh>
    <phoneticPr fontId="1"/>
  </si>
  <si>
    <t>担当者名</t>
    <rPh sb="0" eb="3">
      <t>タントウシャ</t>
    </rPh>
    <rPh sb="3" eb="4">
      <t>メイ</t>
    </rPh>
    <phoneticPr fontId="1"/>
  </si>
  <si>
    <t>担当部署住所</t>
    <rPh sb="0" eb="2">
      <t>タントウ</t>
    </rPh>
    <rPh sb="2" eb="4">
      <t>ブショ</t>
    </rPh>
    <rPh sb="4" eb="6">
      <t>ジュウショ</t>
    </rPh>
    <phoneticPr fontId="1"/>
  </si>
  <si>
    <t>担当部署郵便番号</t>
    <rPh sb="0" eb="2">
      <t>タントウ</t>
    </rPh>
    <rPh sb="2" eb="4">
      <t>ブショ</t>
    </rPh>
    <rPh sb="4" eb="6">
      <t>ユウビン</t>
    </rPh>
    <rPh sb="6" eb="8">
      <t>バンゴウ</t>
    </rPh>
    <phoneticPr fontId="1"/>
  </si>
  <si>
    <t>E-mail</t>
    <phoneticPr fontId="1"/>
  </si>
  <si>
    <t>担当部署電話番号</t>
    <rPh sb="0" eb="2">
      <t>タントウ</t>
    </rPh>
    <rPh sb="2" eb="4">
      <t>ブショ</t>
    </rPh>
    <rPh sb="4" eb="6">
      <t>デンワ</t>
    </rPh>
    <rPh sb="6" eb="8">
      <t>バンゴウ</t>
    </rPh>
    <phoneticPr fontId="1"/>
  </si>
  <si>
    <t>リスト</t>
    <phoneticPr fontId="1"/>
  </si>
  <si>
    <t>可能</t>
  </si>
  <si>
    <t>不可能</t>
  </si>
  <si>
    <t>※</t>
  </si>
  <si>
    <t>各種調書の作成について</t>
    <phoneticPr fontId="1"/>
  </si>
  <si>
    <t xml:space="preserve">▼次からお選びください
</t>
  </si>
  <si>
    <t>★</t>
  </si>
  <si>
    <t>★</t>
    <phoneticPr fontId="1"/>
  </si>
  <si>
    <t>列1</t>
  </si>
  <si>
    <t>回答</t>
    <rPh sb="0" eb="2">
      <t>カイトウ</t>
    </rPh>
    <phoneticPr fontId="1"/>
  </si>
  <si>
    <t>補足説明</t>
    <rPh sb="0" eb="2">
      <t>ホソク</t>
    </rPh>
    <rPh sb="2" eb="4">
      <t>セツメイ</t>
    </rPh>
    <phoneticPr fontId="1"/>
  </si>
  <si>
    <t>補足</t>
    <rPh sb="0" eb="2">
      <t>ホソク</t>
    </rPh>
    <phoneticPr fontId="1"/>
  </si>
  <si>
    <t>照会事項入力用</t>
    <rPh sb="0" eb="2">
      <t>ショウカイ</t>
    </rPh>
    <rPh sb="2" eb="4">
      <t>ジコウ</t>
    </rPh>
    <rPh sb="4" eb="7">
      <t>ニュウリョクヨウ</t>
    </rPh>
    <phoneticPr fontId="1"/>
  </si>
  <si>
    <t>必ず入力→</t>
    <rPh sb="0" eb="1">
      <t>カナラ</t>
    </rPh>
    <rPh sb="2" eb="4">
      <t>ニュウリョク</t>
    </rPh>
    <phoneticPr fontId="1"/>
  </si>
  <si>
    <t>必要に応じて入力→</t>
    <rPh sb="0" eb="2">
      <t>ヒツヨウ</t>
    </rPh>
    <rPh sb="3" eb="4">
      <t>オウ</t>
    </rPh>
    <rPh sb="6" eb="8">
      <t>ニュウリョク</t>
    </rPh>
    <phoneticPr fontId="1"/>
  </si>
  <si>
    <t>CountUp</t>
    <phoneticPr fontId="1"/>
  </si>
  <si>
    <t>F改行</t>
    <rPh sb="1" eb="3">
      <t>カイギョウ</t>
    </rPh>
    <phoneticPr fontId="1"/>
  </si>
  <si>
    <t>F回答漏れ-必須</t>
    <rPh sb="1" eb="3">
      <t>カイトウ</t>
    </rPh>
    <rPh sb="3" eb="4">
      <t>モ</t>
    </rPh>
    <phoneticPr fontId="1"/>
  </si>
  <si>
    <t>F回答漏れ-条件あり</t>
    <rPh sb="1" eb="3">
      <t>カイトウ</t>
    </rPh>
    <rPh sb="3" eb="4">
      <t>モ</t>
    </rPh>
    <rPh sb="6" eb="8">
      <t>ジョウケン</t>
    </rPh>
    <phoneticPr fontId="1"/>
  </si>
  <si>
    <t>項目名</t>
    <rPh sb="0" eb="2">
      <t>コウモク</t>
    </rPh>
    <rPh sb="2" eb="3">
      <t>メイ</t>
    </rPh>
    <phoneticPr fontId="1"/>
  </si>
  <si>
    <t>値</t>
    <rPh sb="0" eb="1">
      <t>アタイ</t>
    </rPh>
    <phoneticPr fontId="1"/>
  </si>
  <si>
    <t>役割</t>
    <rPh sb="0" eb="2">
      <t>ヤクワリ</t>
    </rPh>
    <phoneticPr fontId="1"/>
  </si>
  <si>
    <t>見出し</t>
    <rPh sb="0" eb="2">
      <t>ミダ</t>
    </rPh>
    <phoneticPr fontId="1"/>
  </si>
  <si>
    <t>選択肢</t>
    <rPh sb="0" eb="3">
      <t>センタクシ</t>
    </rPh>
    <phoneticPr fontId="1"/>
  </si>
  <si>
    <t>説明</t>
    <rPh sb="0" eb="2">
      <t>セツメイ</t>
    </rPh>
    <phoneticPr fontId="1"/>
  </si>
  <si>
    <t>PD補足</t>
    <rPh sb="2" eb="4">
      <t>ホソク</t>
    </rPh>
    <phoneticPr fontId="1"/>
  </si>
  <si>
    <t>F見出し</t>
    <rPh sb="1" eb="3">
      <t>ミダ</t>
    </rPh>
    <phoneticPr fontId="1"/>
  </si>
  <si>
    <t>Webブラウザ方式</t>
  </si>
  <si>
    <t>クライアント・サーバ方式(クライアントに専用アプリ)</t>
  </si>
  <si>
    <t>スタンドアロン方式</t>
  </si>
  <si>
    <t>クラウド</t>
  </si>
  <si>
    <t>オンプレミス</t>
  </si>
  <si>
    <t>端末台数に応じた費用</t>
  </si>
  <si>
    <t>端末台数無制限</t>
  </si>
  <si>
    <t>[詳細は補足説明へ記載]</t>
  </si>
  <si>
    <t>設定値</t>
    <rPh sb="0" eb="3">
      <t>セッテイチ</t>
    </rPh>
    <phoneticPr fontId="1"/>
  </si>
  <si>
    <t>その他[詳細は補足説明へ記載]</t>
  </si>
  <si>
    <t>F要補足説明</t>
    <rPh sb="1" eb="2">
      <t>ヨウ</t>
    </rPh>
    <rPh sb="2" eb="4">
      <t>ホソク</t>
    </rPh>
    <rPh sb="4" eb="6">
      <t>セツメイ</t>
    </rPh>
    <phoneticPr fontId="1"/>
  </si>
  <si>
    <t>条件による[詳細は補足説明へ記載]</t>
  </si>
  <si>
    <t>選択肢</t>
  </si>
  <si>
    <t>選択肢個数</t>
  </si>
  <si>
    <t>選択肢分割.1</t>
  </si>
  <si>
    <t>選択肢分割.2</t>
  </si>
  <si>
    <t>選択肢分割.3</t>
  </si>
  <si>
    <t>選択肢分割.4</t>
  </si>
  <si>
    <t>選択肢PD起点</t>
    <rPh sb="0" eb="3">
      <t>センタクシ</t>
    </rPh>
    <rPh sb="5" eb="7">
      <t>キテン</t>
    </rPh>
    <phoneticPr fontId="1"/>
  </si>
  <si>
    <t>選択肢PD行番号</t>
    <rPh sb="0" eb="3">
      <t>センタクシ</t>
    </rPh>
    <rPh sb="5" eb="6">
      <t>ギョウ</t>
    </rPh>
    <rPh sb="6" eb="8">
      <t>バンゴウ</t>
    </rPh>
    <phoneticPr fontId="1"/>
  </si>
  <si>
    <t>選択肢PD個数</t>
    <rPh sb="0" eb="3">
      <t>センタクシ</t>
    </rPh>
    <rPh sb="5" eb="7">
      <t>コスウ</t>
    </rPh>
    <phoneticPr fontId="1"/>
  </si>
  <si>
    <t>表示形式_照会事項補足</t>
    <rPh sb="0" eb="2">
      <t>ヒョウジ</t>
    </rPh>
    <rPh sb="2" eb="4">
      <t>ケイシキ</t>
    </rPh>
    <rPh sb="5" eb="7">
      <t>ショウカイ</t>
    </rPh>
    <rPh sb="7" eb="9">
      <t>ジコウ</t>
    </rPh>
    <rPh sb="9" eb="11">
      <t>ホソク</t>
    </rPh>
    <phoneticPr fontId="1"/>
  </si>
  <si>
    <t>照会事項補足</t>
    <rPh sb="0" eb="2">
      <t>ショウカイ</t>
    </rPh>
    <rPh sb="2" eb="4">
      <t>ジコウ</t>
    </rPh>
    <rPh sb="4" eb="6">
      <t>ホソク</t>
    </rPh>
    <phoneticPr fontId="1"/>
  </si>
  <si>
    <t>;;;@　</t>
    <phoneticPr fontId="1"/>
  </si>
  <si>
    <t>照会事項選択肢</t>
    <rPh sb="0" eb="2">
      <t>ショウカイ</t>
    </rPh>
    <rPh sb="2" eb="4">
      <t>ジコウ</t>
    </rPh>
    <rPh sb="4" eb="7">
      <t>センタクシ</t>
    </rPh>
    <phoneticPr fontId="1"/>
  </si>
  <si>
    <t>改行</t>
    <rPh sb="0" eb="2">
      <t>カイギョウ</t>
    </rPh>
    <phoneticPr fontId="1"/>
  </si>
  <si>
    <t>選択</t>
    <rPh sb="0" eb="2">
      <t>センタク</t>
    </rPh>
    <phoneticPr fontId="1"/>
  </si>
  <si>
    <t>Keyword変換前_要補足説明</t>
    <rPh sb="7" eb="9">
      <t>ヘンカン</t>
    </rPh>
    <rPh sb="9" eb="10">
      <t>マエ</t>
    </rPh>
    <rPh sb="11" eb="12">
      <t>ヨウ</t>
    </rPh>
    <rPh sb="12" eb="14">
      <t>ホソク</t>
    </rPh>
    <rPh sb="14" eb="16">
      <t>セツメイ</t>
    </rPh>
    <phoneticPr fontId="1"/>
  </si>
  <si>
    <t>Keyword変換後_要補足説明</t>
    <rPh sb="7" eb="9">
      <t>ヘンカン</t>
    </rPh>
    <rPh sb="9" eb="10">
      <t>ゴ</t>
    </rPh>
    <rPh sb="11" eb="12">
      <t>ヨウ</t>
    </rPh>
    <rPh sb="12" eb="14">
      <t>ホソク</t>
    </rPh>
    <rPh sb="14" eb="16">
      <t>セツメイ</t>
    </rPh>
    <phoneticPr fontId="1"/>
  </si>
  <si>
    <t>[]</t>
    <phoneticPr fontId="1"/>
  </si>
  <si>
    <t>Webブラウザ方式/クライアント・サーバ方式(クライアントに専用アプリ)/スタンドアロン方式/その他[]</t>
  </si>
  <si>
    <t>端末台数に応じた費用/端末台数無制限/その他[]</t>
  </si>
  <si>
    <t>Fwk要回答条件あり</t>
    <rPh sb="3" eb="6">
      <t>ヨウカイトウ</t>
    </rPh>
    <rPh sb="6" eb="8">
      <t>ジョウケン</t>
    </rPh>
    <phoneticPr fontId="1"/>
  </si>
  <si>
    <t>Fwk回答欄空き</t>
    <rPh sb="3" eb="5">
      <t>カイトウ</t>
    </rPh>
    <rPh sb="5" eb="6">
      <t>ラン</t>
    </rPh>
    <rPh sb="6" eb="7">
      <t>ア</t>
    </rPh>
    <phoneticPr fontId="1"/>
  </si>
  <si>
    <t>Fwk要補足説明</t>
  </si>
  <si>
    <t>Fwk補足説明空き</t>
    <rPh sb="3" eb="7">
      <t>ホソクセツメイ</t>
    </rPh>
    <rPh sb="7" eb="8">
      <t>ア</t>
    </rPh>
    <phoneticPr fontId="1"/>
  </si>
  <si>
    <t>Keyword条件_回答形式選択</t>
    <rPh sb="7" eb="9">
      <t>ジョウケン</t>
    </rPh>
    <rPh sb="10" eb="12">
      <t>カイトウ</t>
    </rPh>
    <rPh sb="12" eb="14">
      <t>ケイシキ</t>
    </rPh>
    <rPh sb="14" eb="16">
      <t>センタク</t>
    </rPh>
    <phoneticPr fontId="1"/>
  </si>
  <si>
    <t>Fwk選択肢あり</t>
    <rPh sb="3" eb="6">
      <t>センタクシ</t>
    </rPh>
    <phoneticPr fontId="1"/>
  </si>
  <si>
    <t>Fwk回答形式選択</t>
    <rPh sb="3" eb="5">
      <t>カイトウ</t>
    </rPh>
    <rPh sb="5" eb="7">
      <t>ケイシキ</t>
    </rPh>
    <rPh sb="7" eb="9">
      <t>センタク</t>
    </rPh>
    <phoneticPr fontId="1"/>
  </si>
  <si>
    <t>F選択肢不備</t>
    <rPh sb="1" eb="4">
      <t>センタクシ</t>
    </rPh>
    <rPh sb="4" eb="6">
      <t>フビ</t>
    </rPh>
    <phoneticPr fontId="1"/>
  </si>
  <si>
    <t>色分け</t>
  </si>
  <si>
    <t>別形状</t>
  </si>
  <si>
    <t>Keyword質問事項_選択肢</t>
    <rPh sb="7" eb="9">
      <t>シツモン</t>
    </rPh>
    <rPh sb="9" eb="11">
      <t>ジコウ</t>
    </rPh>
    <rPh sb="12" eb="15">
      <t>センタクシ</t>
    </rPh>
    <phoneticPr fontId="1"/>
  </si>
  <si>
    <t>システムの機能で対応/プリンタドライバが別途必要/その他[]</t>
  </si>
  <si>
    <t>全件一括/差分/その他[]</t>
  </si>
  <si>
    <t>ユーザーが任意に選択/システムにプリセットされた組合せの中から選択/その他[]</t>
  </si>
  <si>
    <t>システムの機能で対応</t>
  </si>
  <si>
    <t>プリンタドライバが別途必要</t>
  </si>
  <si>
    <t>全件一括</t>
  </si>
  <si>
    <t>差分</t>
  </si>
  <si>
    <t>ユーザーが任意に選択</t>
  </si>
  <si>
    <t>システムにプリセットされた組合せの中から選択</t>
  </si>
  <si>
    <t>PDF添付</t>
    <rPh sb="3" eb="5">
      <t>テンプ</t>
    </rPh>
    <phoneticPr fontId="1"/>
  </si>
  <si>
    <t/>
  </si>
  <si>
    <t>例：120ヶ月（10年）</t>
    <rPh sb="0" eb="1">
      <t>レイ</t>
    </rPh>
    <rPh sb="6" eb="7">
      <t>ゲツ</t>
    </rPh>
    <rPh sb="10" eb="11">
      <t>ネン</t>
    </rPh>
    <phoneticPr fontId="1"/>
  </si>
  <si>
    <t>監視装置の表示・検索・データについて</t>
    <rPh sb="0" eb="2">
      <t>カンシ</t>
    </rPh>
    <rPh sb="2" eb="4">
      <t>ソウチ</t>
    </rPh>
    <rPh sb="5" eb="7">
      <t>ヒョウジ</t>
    </rPh>
    <rPh sb="8" eb="10">
      <t>ケンサク</t>
    </rPh>
    <phoneticPr fontId="1"/>
  </si>
  <si>
    <t>屋外使用端末について</t>
    <rPh sb="0" eb="2">
      <t>オクガイ</t>
    </rPh>
    <rPh sb="2" eb="4">
      <t>シヨウ</t>
    </rPh>
    <rPh sb="4" eb="6">
      <t>タンマツ</t>
    </rPh>
    <phoneticPr fontId="1"/>
  </si>
  <si>
    <t>タッチ操作（指）</t>
    <phoneticPr fontId="1"/>
  </si>
  <si>
    <t>例：60ヶ月（5年）、120ヶ月（10年）、制限なし…等</t>
    <rPh sb="0" eb="1">
      <t>レイ</t>
    </rPh>
    <rPh sb="5" eb="6">
      <t>ゲツ</t>
    </rPh>
    <rPh sb="8" eb="9">
      <t>ネン</t>
    </rPh>
    <rPh sb="15" eb="16">
      <t>ゲツ</t>
    </rPh>
    <rPh sb="19" eb="20">
      <t>ネン</t>
    </rPh>
    <rPh sb="22" eb="24">
      <t>セイゲン</t>
    </rPh>
    <rPh sb="27" eb="28">
      <t>ナド</t>
    </rPh>
    <phoneticPr fontId="1"/>
  </si>
  <si>
    <t>フリーライセンス方式</t>
    <phoneticPr fontId="1"/>
  </si>
  <si>
    <t>数量固定接続（契約）方式</t>
    <phoneticPr fontId="1"/>
  </si>
  <si>
    <t>監視システム用サーバー内</t>
    <phoneticPr fontId="1"/>
  </si>
  <si>
    <t>監視カメラ用ハードディスク内</t>
    <phoneticPr fontId="1"/>
  </si>
  <si>
    <t>月額利用料方式</t>
    <phoneticPr fontId="1"/>
  </si>
  <si>
    <t>売り切り方式</t>
    <phoneticPr fontId="1"/>
  </si>
  <si>
    <t>例：A・B・C…各浄水場の配水量のみ抽出し、並べて表示など</t>
    <rPh sb="0" eb="1">
      <t>レイ</t>
    </rPh>
    <rPh sb="8" eb="9">
      <t>カク</t>
    </rPh>
    <rPh sb="9" eb="12">
      <t>ジョウスイジョウ</t>
    </rPh>
    <rPh sb="13" eb="16">
      <t>ハイスイリョウ</t>
    </rPh>
    <rPh sb="18" eb="20">
      <t>チュウシュツ</t>
    </rPh>
    <rPh sb="22" eb="23">
      <t>ナラ</t>
    </rPh>
    <rPh sb="25" eb="27">
      <t>ヒョウジ</t>
    </rPh>
    <phoneticPr fontId="1"/>
  </si>
  <si>
    <t>例：Excel・CSV・PDFなど</t>
    <rPh sb="0" eb="1">
      <t>レイ</t>
    </rPh>
    <phoneticPr fontId="1"/>
  </si>
  <si>
    <t>URL／自由記述</t>
    <rPh sb="4" eb="8">
      <t>ジユウキジュツ</t>
    </rPh>
    <phoneticPr fontId="1"/>
  </si>
  <si>
    <t>通信費について</t>
    <rPh sb="0" eb="3">
      <t>ツウシンヒ</t>
    </rPh>
    <phoneticPr fontId="1"/>
  </si>
  <si>
    <t>同じ/異なる</t>
    <phoneticPr fontId="1"/>
  </si>
  <si>
    <t>異なる</t>
    <phoneticPr fontId="1"/>
  </si>
  <si>
    <t>同じ</t>
    <phoneticPr fontId="1"/>
  </si>
  <si>
    <t>同じ/異なる</t>
    <phoneticPr fontId="1"/>
  </si>
  <si>
    <t>タブレット</t>
    <phoneticPr fontId="1"/>
  </si>
  <si>
    <t>スマートフォン（携帯電話）</t>
    <phoneticPr fontId="1"/>
  </si>
  <si>
    <t>ノートパソコン</t>
    <phoneticPr fontId="1"/>
  </si>
  <si>
    <t>制限されない</t>
    <phoneticPr fontId="1"/>
  </si>
  <si>
    <t>制限される</t>
    <phoneticPr fontId="1"/>
  </si>
  <si>
    <t>導入費用等について</t>
    <rPh sb="0" eb="2">
      <t>ドウニュウ</t>
    </rPh>
    <rPh sb="2" eb="4">
      <t>ヒヨウ</t>
    </rPh>
    <rPh sb="4" eb="5">
      <t>ナド</t>
    </rPh>
    <phoneticPr fontId="1"/>
  </si>
  <si>
    <t>職員による作業</t>
    <phoneticPr fontId="1"/>
  </si>
  <si>
    <t>SEによる作業</t>
    <phoneticPr fontId="1"/>
  </si>
  <si>
    <t>職員による作業/SEによる作業/その他[詳細は補足説明へ記載]</t>
    <phoneticPr fontId="1"/>
  </si>
  <si>
    <t>その他[詳細は補足説明へ記載]</t>
    <phoneticPr fontId="1"/>
  </si>
  <si>
    <t>自由記述／別紙一覧表添付</t>
    <phoneticPr fontId="1"/>
  </si>
  <si>
    <t>PDF等添付</t>
    <rPh sb="3" eb="4">
      <t>ナド</t>
    </rPh>
    <rPh sb="4" eb="6">
      <t>テンプ</t>
    </rPh>
    <phoneticPr fontId="1"/>
  </si>
  <si>
    <t>別紙一覧表添付</t>
    <phoneticPr fontId="1"/>
  </si>
  <si>
    <t>Wi-Fi</t>
    <phoneticPr fontId="1"/>
  </si>
  <si>
    <t>LTE</t>
    <phoneticPr fontId="1"/>
  </si>
  <si>
    <t>その他[詳細は補足説明へ記載]</t>
    <phoneticPr fontId="1"/>
  </si>
  <si>
    <t>複数の通信方式に対応する場合は、補足に回答のこと</t>
    <rPh sb="0" eb="2">
      <t>フクスウ</t>
    </rPh>
    <rPh sb="3" eb="5">
      <t>ツウシン</t>
    </rPh>
    <rPh sb="5" eb="7">
      <t>ホウシキ</t>
    </rPh>
    <rPh sb="8" eb="10">
      <t>タイオウ</t>
    </rPh>
    <rPh sb="12" eb="14">
      <t>バアイ</t>
    </rPh>
    <rPh sb="16" eb="18">
      <t>ホソク</t>
    </rPh>
    <rPh sb="19" eb="21">
      <t>カイトウ</t>
    </rPh>
    <phoneticPr fontId="1"/>
  </si>
  <si>
    <t>可能/不可能/条件による[詳細は補足説明へ記載]</t>
  </si>
  <si>
    <t>可能/不可能/条件による[詳細は補足説明へ記載]</t>
    <phoneticPr fontId="1"/>
  </si>
  <si>
    <t>フリーライセンス方式/数量固定接続（契約）方式/条件による[詳細は補足説明へ記載]</t>
    <phoneticPr fontId="1"/>
  </si>
  <si>
    <t>色分け/別形状/その他[詳細は補足説明へ記載]</t>
    <phoneticPr fontId="1"/>
  </si>
  <si>
    <t>監視システム用サーバー内/監視カメラ用ハードディスク内/その他[詳細は補足説明へ記載]</t>
    <phoneticPr fontId="1"/>
  </si>
  <si>
    <t>監視システム用サーバー内/監視カメラ用ハードディスク内/その他[詳細は補足説明へ記載]</t>
    <rPh sb="0" eb="2">
      <t>カンシ</t>
    </rPh>
    <rPh sb="6" eb="7">
      <t>ヨウ</t>
    </rPh>
    <rPh sb="11" eb="12">
      <t>ナイ</t>
    </rPh>
    <rPh sb="13" eb="15">
      <t>カンシ</t>
    </rPh>
    <rPh sb="18" eb="19">
      <t>ヨウ</t>
    </rPh>
    <rPh sb="26" eb="27">
      <t>ナイ</t>
    </rPh>
    <phoneticPr fontId="1"/>
  </si>
  <si>
    <t>制限されない/制限される/その他[詳細は補足説明へ記載]</t>
    <rPh sb="0" eb="2">
      <t>セイゲン</t>
    </rPh>
    <rPh sb="7" eb="9">
      <t>セイゲン</t>
    </rPh>
    <phoneticPr fontId="1"/>
  </si>
  <si>
    <t>制限されない/制限される/その他[詳細は補足説明へ記載]</t>
    <phoneticPr fontId="1"/>
  </si>
  <si>
    <t>タブレット/スマートフォン（携帯電話）/ノートパソコン/その他[詳細は補足説明へ記載]</t>
    <phoneticPr fontId="1"/>
  </si>
  <si>
    <t>自由記述／別紙一覧表添付</t>
    <rPh sb="0" eb="4">
      <t>ジユウキジュツ</t>
    </rPh>
    <phoneticPr fontId="1"/>
  </si>
  <si>
    <t>円／別紙一覧表添付</t>
    <rPh sb="0" eb="1">
      <t>エン</t>
    </rPh>
    <phoneticPr fontId="1"/>
  </si>
  <si>
    <t>機能とは、操作端末で行える「監視・制御・印刷等」、操作できる全てのもの」をいう</t>
    <rPh sb="0" eb="2">
      <t>キノウ</t>
    </rPh>
    <rPh sb="5" eb="7">
      <t>ソウサ</t>
    </rPh>
    <rPh sb="14" eb="16">
      <t>カンシ</t>
    </rPh>
    <rPh sb="17" eb="19">
      <t>セイギョ</t>
    </rPh>
    <rPh sb="20" eb="22">
      <t>インサツ</t>
    </rPh>
    <rPh sb="22" eb="23">
      <t>ナド</t>
    </rPh>
    <rPh sb="25" eb="27">
      <t>ソウサ</t>
    </rPh>
    <rPh sb="30" eb="31">
      <t>スベ</t>
    </rPh>
    <phoneticPr fontId="1"/>
  </si>
  <si>
    <t>制限とは、操作端末における一部操作が行えないようにしたものをいう</t>
    <rPh sb="5" eb="7">
      <t>ソウサ</t>
    </rPh>
    <rPh sb="7" eb="9">
      <t>タンマツ</t>
    </rPh>
    <rPh sb="13" eb="15">
      <t>イチブ</t>
    </rPh>
    <rPh sb="15" eb="17">
      <t>ソウサ</t>
    </rPh>
    <phoneticPr fontId="1"/>
  </si>
  <si>
    <t>複数の方法で対応可（条件つき可）としている場合は、それぞれ確認できるように記入して提出してください</t>
    <rPh sb="6" eb="9">
      <t>タイオウカ</t>
    </rPh>
    <rPh sb="10" eb="12">
      <t>ジョウケン</t>
    </rPh>
    <rPh sb="14" eb="15">
      <t>カ</t>
    </rPh>
    <rPh sb="21" eb="23">
      <t>バアイ</t>
    </rPh>
    <rPh sb="37" eb="39">
      <t>キニュウ</t>
    </rPh>
    <phoneticPr fontId="1"/>
  </si>
  <si>
    <t>金額は、この照会事項シートで対応可または条件つき可としたものとしたものを満たした内容で、根拠(数量・条件等)が分かる明細を別途提出してください</t>
    <rPh sb="0" eb="2">
      <t>キンガク</t>
    </rPh>
    <rPh sb="55" eb="56">
      <t>ワ</t>
    </rPh>
    <phoneticPr fontId="1"/>
  </si>
  <si>
    <t>提案する内容の「資料」があれば、PDF等を添付してください</t>
    <rPh sb="8" eb="10">
      <t>シリョウ</t>
    </rPh>
    <rPh sb="19" eb="20">
      <t>ナド</t>
    </rPh>
    <rPh sb="21" eb="23">
      <t>テンプ</t>
    </rPh>
    <phoneticPr fontId="1"/>
  </si>
  <si>
    <t>職員による作業/SEによる作業/その他[詳細は補足説明へ記載]</t>
    <phoneticPr fontId="1"/>
  </si>
  <si>
    <t>遠方監視システムの基本構成等について</t>
    <rPh sb="0" eb="4">
      <t>エンポウカンシ</t>
    </rPh>
    <rPh sb="13" eb="14">
      <t>ナド</t>
    </rPh>
    <phoneticPr fontId="1"/>
  </si>
  <si>
    <t>◤2件前の回答が「可能」の場合◢
電子決裁した場合、その決裁情報（印影含）も電子記録として保存が可能かどうか</t>
    <rPh sb="2" eb="3">
      <t>ケン</t>
    </rPh>
    <rPh sb="9" eb="11">
      <t>カノウ</t>
    </rPh>
    <rPh sb="17" eb="19">
      <t>デンシ</t>
    </rPh>
    <rPh sb="19" eb="21">
      <t>ケッサイ</t>
    </rPh>
    <rPh sb="23" eb="25">
      <t>バアイ</t>
    </rPh>
    <rPh sb="28" eb="30">
      <t>ケッサイ</t>
    </rPh>
    <rPh sb="30" eb="32">
      <t>ジョウホウ</t>
    </rPh>
    <rPh sb="33" eb="35">
      <t>インエイ</t>
    </rPh>
    <rPh sb="35" eb="36">
      <t>ガン</t>
    </rPh>
    <rPh sb="38" eb="42">
      <t>デンシキロク</t>
    </rPh>
    <rPh sb="45" eb="47">
      <t>ホゾン</t>
    </rPh>
    <rPh sb="48" eb="50">
      <t>カノウ</t>
    </rPh>
    <phoneticPr fontId="1"/>
  </si>
  <si>
    <t>保守の中でバージョンアップ継続が可能な場合は、「条件による」を選択し補足に記入</t>
    <rPh sb="0" eb="2">
      <t>ホシュ</t>
    </rPh>
    <rPh sb="3" eb="4">
      <t>ナカ</t>
    </rPh>
    <rPh sb="13" eb="15">
      <t>ケイゾク</t>
    </rPh>
    <rPh sb="16" eb="18">
      <t>カノウ</t>
    </rPh>
    <rPh sb="19" eb="21">
      <t>バアイ</t>
    </rPh>
    <rPh sb="24" eb="26">
      <t>ジョウケン</t>
    </rPh>
    <rPh sb="31" eb="33">
      <t>センタク</t>
    </rPh>
    <rPh sb="34" eb="36">
      <t>ホソク</t>
    </rPh>
    <rPh sb="37" eb="39">
      <t>キニュウ</t>
    </rPh>
    <phoneticPr fontId="1"/>
  </si>
  <si>
    <t>現在は施設規模や位置により監視項目数が異なり、接続回線も光・専用・ISDNが混在している</t>
    <rPh sb="0" eb="2">
      <t>ゲンザイ</t>
    </rPh>
    <rPh sb="8" eb="10">
      <t>イチ</t>
    </rPh>
    <rPh sb="19" eb="20">
      <t>コト</t>
    </rPh>
    <rPh sb="23" eb="25">
      <t>セツゾク</t>
    </rPh>
    <rPh sb="25" eb="27">
      <t>カイセン</t>
    </rPh>
    <phoneticPr fontId="1"/>
  </si>
  <si>
    <t>例：月額料金〇円（〇GBまでの通信料含）＋追加△GB当たり△円</t>
    <rPh sb="0" eb="1">
      <t>レイ</t>
    </rPh>
    <rPh sb="4" eb="6">
      <t>リョウキン</t>
    </rPh>
    <rPh sb="18" eb="19">
      <t>フク</t>
    </rPh>
    <rPh sb="21" eb="23">
      <t>ツイカ</t>
    </rPh>
    <rPh sb="26" eb="27">
      <t>ア</t>
    </rPh>
    <rPh sb="30" eb="31">
      <t>エン</t>
    </rPh>
    <phoneticPr fontId="1"/>
  </si>
  <si>
    <t>見積の根拠(数量・条件等)が記載された明細を別途提出してください</t>
    <phoneticPr fontId="1"/>
  </si>
  <si>
    <t>例：トレンドの表示順や項目を変える（取水・浄水・配水…⇒取水・配水・残塩…など）</t>
    <rPh sb="0" eb="1">
      <t>レイ</t>
    </rPh>
    <rPh sb="7" eb="9">
      <t>ヒョウジ</t>
    </rPh>
    <rPh sb="9" eb="10">
      <t>ジュン</t>
    </rPh>
    <rPh sb="11" eb="13">
      <t>コウモク</t>
    </rPh>
    <rPh sb="14" eb="15">
      <t>カ</t>
    </rPh>
    <rPh sb="18" eb="20">
      <t>シュスイ</t>
    </rPh>
    <rPh sb="21" eb="23">
      <t>ジョウスイ</t>
    </rPh>
    <rPh sb="24" eb="26">
      <t>ハイスイ</t>
    </rPh>
    <rPh sb="28" eb="30">
      <t>シュスイ</t>
    </rPh>
    <rPh sb="31" eb="33">
      <t>ハイスイ</t>
    </rPh>
    <rPh sb="34" eb="36">
      <t>ザンエン</t>
    </rPh>
    <phoneticPr fontId="1"/>
  </si>
  <si>
    <t>監視システムで管理している情報(属性等)は任意に選択し、ファイル抽出が可能かどうか</t>
    <rPh sb="0" eb="2">
      <t>カンシ</t>
    </rPh>
    <rPh sb="7" eb="9">
      <t>カンリ</t>
    </rPh>
    <rPh sb="13" eb="15">
      <t>ジョウホウ</t>
    </rPh>
    <rPh sb="16" eb="18">
      <t>ゾクセイ</t>
    </rPh>
    <rPh sb="18" eb="19">
      <t>ナド</t>
    </rPh>
    <rPh sb="21" eb="23">
      <t>ニンイ</t>
    </rPh>
    <rPh sb="24" eb="26">
      <t>センタク</t>
    </rPh>
    <rPh sb="32" eb="34">
      <t>チュウシュツ</t>
    </rPh>
    <rPh sb="35" eb="37">
      <t>カノウ</t>
    </rPh>
    <phoneticPr fontId="1"/>
  </si>
  <si>
    <t>その他[詳細は補足説明へ記載]</t>
    <phoneticPr fontId="1"/>
  </si>
  <si>
    <t>リアルタイム/その他[詳細は補足説明へ記載]</t>
    <phoneticPr fontId="1"/>
  </si>
  <si>
    <t>リアルタイム</t>
    <phoneticPr fontId="1"/>
  </si>
  <si>
    <t>◤前の回答が「月額利用料方式」の場合◢
最低利用期間があればその期間を記載</t>
    <rPh sb="35" eb="37">
      <t>キサイ</t>
    </rPh>
    <phoneticPr fontId="1"/>
  </si>
  <si>
    <t>提供予定のパッケージ名称を記載</t>
    <phoneticPr fontId="1"/>
  </si>
  <si>
    <t>提供予定のパッケージを紹介しているWebページを記載</t>
    <phoneticPr fontId="1"/>
  </si>
  <si>
    <t>条件による[詳細は補足説明へ記載]</t>
    <phoneticPr fontId="1"/>
  </si>
  <si>
    <t>依存しない/依存する/条件による[詳細は補足説明へ記載]</t>
    <rPh sb="0" eb="2">
      <t>イゾン</t>
    </rPh>
    <rPh sb="6" eb="8">
      <t>イゾン</t>
    </rPh>
    <phoneticPr fontId="1"/>
  </si>
  <si>
    <t>依存しない</t>
    <phoneticPr fontId="1"/>
  </si>
  <si>
    <t>依存する</t>
    <phoneticPr fontId="1"/>
  </si>
  <si>
    <t>月額利用料が規約の途中から変更になる場合は、その理由や時期、費用などを記載</t>
    <rPh sb="0" eb="2">
      <t>ゲツガク</t>
    </rPh>
    <rPh sb="2" eb="5">
      <t>リヨウリョウ</t>
    </rPh>
    <rPh sb="6" eb="8">
      <t>キヤク</t>
    </rPh>
    <rPh sb="9" eb="11">
      <t>トチュウ</t>
    </rPh>
    <rPh sb="13" eb="15">
      <t>ヘンコウ</t>
    </rPh>
    <rPh sb="18" eb="20">
      <t>バアイ</t>
    </rPh>
    <rPh sb="24" eb="26">
      <t>リユウ</t>
    </rPh>
    <rPh sb="27" eb="29">
      <t>ジキ</t>
    </rPh>
    <rPh sb="30" eb="32">
      <t>ヒヨウ</t>
    </rPh>
    <phoneticPr fontId="1"/>
  </si>
  <si>
    <t>監視システム導入から契約更新などを含めて保証できるサポート継続（延長）可能な最長期間を記載</t>
    <rPh sb="0" eb="2">
      <t>カンシ</t>
    </rPh>
    <rPh sb="6" eb="8">
      <t>ドウニュウ</t>
    </rPh>
    <rPh sb="10" eb="12">
      <t>ケイヤク</t>
    </rPh>
    <rPh sb="12" eb="14">
      <t>コウシン</t>
    </rPh>
    <rPh sb="17" eb="18">
      <t>フク</t>
    </rPh>
    <rPh sb="20" eb="22">
      <t>ホショウ</t>
    </rPh>
    <rPh sb="29" eb="31">
      <t>ケイゾク</t>
    </rPh>
    <rPh sb="32" eb="34">
      <t>エンチョウ</t>
    </rPh>
    <rPh sb="35" eb="37">
      <t>カノウ</t>
    </rPh>
    <rPh sb="38" eb="40">
      <t>サイチョウ</t>
    </rPh>
    <rPh sb="40" eb="42">
      <t>キカン</t>
    </rPh>
    <phoneticPr fontId="1"/>
  </si>
  <si>
    <t>◤前の回答が「異なる」の場合◢
どれぐらい異なるのか、その費用の内訳・明細を記載</t>
    <rPh sb="1" eb="2">
      <t>マエ</t>
    </rPh>
    <rPh sb="3" eb="5">
      <t>カイトウ</t>
    </rPh>
    <rPh sb="7" eb="8">
      <t>コト</t>
    </rPh>
    <rPh sb="12" eb="14">
      <t>バアイ</t>
    </rPh>
    <rPh sb="21" eb="22">
      <t>コト</t>
    </rPh>
    <rPh sb="29" eb="31">
      <t>ヒヨウ</t>
    </rPh>
    <rPh sb="32" eb="34">
      <t>ウチワケ</t>
    </rPh>
    <rPh sb="35" eb="37">
      <t>メイサイ</t>
    </rPh>
    <phoneticPr fontId="1"/>
  </si>
  <si>
    <t>監視システムを導入する場合のイニシャルコスト(税込)を記載</t>
    <rPh sb="7" eb="9">
      <t>ドウニュウ</t>
    </rPh>
    <rPh sb="11" eb="13">
      <t>バアイ</t>
    </rPh>
    <phoneticPr fontId="1"/>
  </si>
  <si>
    <t>屋外使用端末の通信費(税込)を記載</t>
    <rPh sb="0" eb="2">
      <t>オクガイ</t>
    </rPh>
    <rPh sb="2" eb="4">
      <t>シヨウ</t>
    </rPh>
    <rPh sb="4" eb="6">
      <t>タンマツ</t>
    </rPh>
    <rPh sb="7" eb="10">
      <t>ツウシンヒ</t>
    </rPh>
    <rPh sb="11" eb="13">
      <t>ゼイコ</t>
    </rPh>
    <phoneticPr fontId="1"/>
  </si>
  <si>
    <t>監視装置における、監視データ（トレンド履歴など）の保存期間はどれ位かを記載</t>
    <rPh sb="0" eb="2">
      <t>カンシ</t>
    </rPh>
    <rPh sb="2" eb="4">
      <t>ソウチ</t>
    </rPh>
    <rPh sb="9" eb="11">
      <t>カンシ</t>
    </rPh>
    <rPh sb="19" eb="21">
      <t>リレキ</t>
    </rPh>
    <rPh sb="25" eb="27">
      <t>ホゾン</t>
    </rPh>
    <rPh sb="27" eb="29">
      <t>キカン</t>
    </rPh>
    <rPh sb="32" eb="33">
      <t>グライ</t>
    </rPh>
    <phoneticPr fontId="1"/>
  </si>
  <si>
    <t>◤前の回答が「可能」の場合◢
抽出可能なファイル形式を記載</t>
    <rPh sb="15" eb="17">
      <t>チュウシュツ</t>
    </rPh>
    <rPh sb="17" eb="19">
      <t>カノウ</t>
    </rPh>
    <rPh sb="24" eb="26">
      <t>ケイシキ</t>
    </rPh>
    <phoneticPr fontId="1"/>
  </si>
  <si>
    <t>可能[詳細は補足説明へ記載]/不可能</t>
    <phoneticPr fontId="1"/>
  </si>
  <si>
    <t>可能[詳細は補足説明へ記載]</t>
    <phoneticPr fontId="1"/>
  </si>
  <si>
    <t>不可能</t>
    <phoneticPr fontId="1"/>
  </si>
  <si>
    <t>◤前の回答が「可能」の場合◢
どのようなことに対応出来るのかどうかその内容を記載してください</t>
    <rPh sb="7" eb="9">
      <t>カノウ</t>
    </rPh>
    <rPh sb="23" eb="25">
      <t>タイオウ</t>
    </rPh>
    <rPh sb="25" eb="27">
      <t>デキ</t>
    </rPh>
    <rPh sb="35" eb="37">
      <t>ナイヨウ</t>
    </rPh>
    <rPh sb="38" eb="40">
      <t>キサイ</t>
    </rPh>
    <phoneticPr fontId="1"/>
  </si>
  <si>
    <t>生じない</t>
    <phoneticPr fontId="1"/>
  </si>
  <si>
    <t>条件による[詳細は補足説明へ記載]</t>
    <phoneticPr fontId="1"/>
  </si>
  <si>
    <t>生じる[欠損時間は補足説明へ記載]</t>
    <rPh sb="4" eb="6">
      <t>ケッソン</t>
    </rPh>
    <rPh sb="6" eb="8">
      <t>ジカン</t>
    </rPh>
    <phoneticPr fontId="1"/>
  </si>
  <si>
    <t>生じない/生じる[欠損時間は補足説明へ記載]/条件による[詳細は補足説明へ記載]</t>
    <rPh sb="0" eb="1">
      <t>ショウ</t>
    </rPh>
    <rPh sb="5" eb="6">
      <t>ショウ</t>
    </rPh>
    <rPh sb="9" eb="11">
      <t>ケッソン</t>
    </rPh>
    <rPh sb="11" eb="13">
      <t>ジカン</t>
    </rPh>
    <rPh sb="14" eb="16">
      <t>ホソク</t>
    </rPh>
    <rPh sb="16" eb="18">
      <t>セツメイ</t>
    </rPh>
    <rPh sb="19" eb="21">
      <t>キサイ</t>
    </rPh>
    <phoneticPr fontId="1"/>
  </si>
  <si>
    <t>緊急対応について</t>
    <rPh sb="0" eb="2">
      <t>キンキュウ</t>
    </rPh>
    <rPh sb="2" eb="4">
      <t>タイオウ</t>
    </rPh>
    <phoneticPr fontId="1"/>
  </si>
  <si>
    <t>例；停止日から3日間、停止時から48時間など</t>
    <rPh sb="0" eb="1">
      <t>レイ</t>
    </rPh>
    <rPh sb="2" eb="5">
      <t>テイシビ</t>
    </rPh>
    <rPh sb="8" eb="10">
      <t>カカン</t>
    </rPh>
    <rPh sb="11" eb="13">
      <t>テイシ</t>
    </rPh>
    <rPh sb="13" eb="14">
      <t>トキ</t>
    </rPh>
    <rPh sb="18" eb="20">
      <t>ジカン</t>
    </rPh>
    <phoneticPr fontId="1"/>
  </si>
  <si>
    <t>◤前の回答が「可能」の場合◢
データ遡及は何日（何時間等）まで出来るのかどうか</t>
    <rPh sb="7" eb="9">
      <t>カノウ</t>
    </rPh>
    <rPh sb="21" eb="22">
      <t>ナン</t>
    </rPh>
    <rPh sb="22" eb="23">
      <t>ニチ</t>
    </rPh>
    <rPh sb="24" eb="25">
      <t>ナン</t>
    </rPh>
    <rPh sb="25" eb="27">
      <t>ジカン</t>
    </rPh>
    <rPh sb="27" eb="28">
      <t>ナド</t>
    </rPh>
    <rPh sb="31" eb="33">
      <t>デキ</t>
    </rPh>
    <phoneticPr fontId="1"/>
  </si>
  <si>
    <t>日、時、分など自由記述</t>
    <rPh sb="0" eb="1">
      <t>ニチ</t>
    </rPh>
    <rPh sb="2" eb="3">
      <t>ジ</t>
    </rPh>
    <rPh sb="4" eb="5">
      <t>フン</t>
    </rPh>
    <rPh sb="7" eb="9">
      <t>ジユウ</t>
    </rPh>
    <rPh sb="9" eb="11">
      <t>キジュツ</t>
    </rPh>
    <phoneticPr fontId="1"/>
  </si>
  <si>
    <t>Q-2の添付資料で確認出来る場合は、補足にQ-2資料参照と記載</t>
    <rPh sb="4" eb="6">
      <t>テンプ</t>
    </rPh>
    <rPh sb="6" eb="8">
      <t>シリョウ</t>
    </rPh>
    <rPh sb="9" eb="11">
      <t>カクニン</t>
    </rPh>
    <rPh sb="11" eb="13">
      <t>デキ</t>
    </rPh>
    <rPh sb="14" eb="16">
      <t>バアイ</t>
    </rPh>
    <rPh sb="18" eb="20">
      <t>ホソク</t>
    </rPh>
    <rPh sb="24" eb="26">
      <t>シリョウ</t>
    </rPh>
    <rPh sb="26" eb="28">
      <t>サンショウ</t>
    </rPh>
    <rPh sb="29" eb="31">
      <t>キサイ</t>
    </rPh>
    <phoneticPr fontId="1"/>
  </si>
  <si>
    <t>補足に回答内訳を記入し、根拠資料（PDF等)も別途提出してください</t>
    <rPh sb="0" eb="2">
      <t>ホソク</t>
    </rPh>
    <rPh sb="3" eb="5">
      <t>カイトウ</t>
    </rPh>
    <rPh sb="5" eb="7">
      <t>ウチワケ</t>
    </rPh>
    <rPh sb="8" eb="10">
      <t>キニュウ</t>
    </rPh>
    <rPh sb="20" eb="21">
      <t>ナド</t>
    </rPh>
    <phoneticPr fontId="1"/>
  </si>
  <si>
    <t>◤前の回答が「可能」の場合◢
電子決裁した場合、その決裁情報（印影含）も帳票印刷時に印字可能かどうか</t>
    <rPh sb="7" eb="9">
      <t>カノウ</t>
    </rPh>
    <rPh sb="15" eb="17">
      <t>デンシ</t>
    </rPh>
    <rPh sb="17" eb="19">
      <t>ケッサイ</t>
    </rPh>
    <rPh sb="21" eb="23">
      <t>バアイ</t>
    </rPh>
    <rPh sb="26" eb="28">
      <t>ケッサイ</t>
    </rPh>
    <rPh sb="28" eb="30">
      <t>ジョウホウ</t>
    </rPh>
    <rPh sb="36" eb="41">
      <t>チョウヒョウインサツジ</t>
    </rPh>
    <rPh sb="42" eb="44">
      <t>インジ</t>
    </rPh>
    <rPh sb="44" eb="46">
      <t>カノウ</t>
    </rPh>
    <phoneticPr fontId="1"/>
  </si>
  <si>
    <t>管理している特定の情報(属性)を抽出したり任意に並び替えて監視画面に表示する事や、その表示順に印刷が可能かどうか</t>
    <rPh sb="6" eb="8">
      <t>トクテイ</t>
    </rPh>
    <rPh sb="29" eb="31">
      <t>カンシ</t>
    </rPh>
    <rPh sb="31" eb="33">
      <t>ガメン</t>
    </rPh>
    <rPh sb="38" eb="39">
      <t>コト</t>
    </rPh>
    <rPh sb="43" eb="45">
      <t>ヒョウジ</t>
    </rPh>
    <rPh sb="45" eb="46">
      <t>ジュン</t>
    </rPh>
    <rPh sb="47" eb="49">
      <t>インサツ</t>
    </rPh>
    <phoneticPr fontId="1"/>
  </si>
  <si>
    <t>例：水道標準プラットホームに則った他社製の監視データ取込みや機器の制御、スマートメーターとの連動機能の追加など</t>
    <rPh sb="14" eb="15">
      <t>ノット</t>
    </rPh>
    <rPh sb="17" eb="20">
      <t>タシャセイ</t>
    </rPh>
    <rPh sb="21" eb="23">
      <t>カンシ</t>
    </rPh>
    <rPh sb="26" eb="28">
      <t>トリコ</t>
    </rPh>
    <rPh sb="30" eb="32">
      <t>キキ</t>
    </rPh>
    <rPh sb="33" eb="35">
      <t>セイギョ</t>
    </rPh>
    <phoneticPr fontId="1"/>
  </si>
  <si>
    <t>オンプレミスクラウド併用システム</t>
    <rPh sb="10" eb="12">
      <t>ヘイヨウ</t>
    </rPh>
    <phoneticPr fontId="1"/>
  </si>
  <si>
    <t>その他[詳細は補足説明へ記載]</t>
    <phoneticPr fontId="1"/>
  </si>
  <si>
    <t>Webブラウザ方式/クライアント・サーバ方式(クライアントに専用アプリ)/スタンドアロン方式/その他[]</t>
    <phoneticPr fontId="1"/>
  </si>
  <si>
    <t>クラウド/オンプレミス/オンプレミスクラウド併用システム/その他[詳細は補足説明へ記載]</t>
    <phoneticPr fontId="1"/>
  </si>
  <si>
    <t>クラウド/オンプレミス/オンプレミスクラウド併用システム/その他[詳細は補足説明へ記載]</t>
    <phoneticPr fontId="1"/>
  </si>
  <si>
    <t>操作完了の順に反映</t>
    <rPh sb="0" eb="2">
      <t>ソウサ</t>
    </rPh>
    <rPh sb="2" eb="4">
      <t>カンリョウ</t>
    </rPh>
    <rPh sb="5" eb="6">
      <t>ジュン</t>
    </rPh>
    <rPh sb="7" eb="9">
      <t>ハンエイ</t>
    </rPh>
    <phoneticPr fontId="1"/>
  </si>
  <si>
    <t>その他[詳細は補足説明へ記載]</t>
    <phoneticPr fontId="1"/>
  </si>
  <si>
    <t>パッケージにライセンス料が含まれ、数量による追加８契約）費用が発生しない場合は「フリーライセンス方式」を選択してください</t>
    <rPh sb="11" eb="12">
      <t>リョウ</t>
    </rPh>
    <rPh sb="13" eb="14">
      <t>フク</t>
    </rPh>
    <rPh sb="17" eb="19">
      <t>スウリョウ</t>
    </rPh>
    <rPh sb="22" eb="24">
      <t>ツイカ</t>
    </rPh>
    <rPh sb="25" eb="27">
      <t>ケイヤク</t>
    </rPh>
    <rPh sb="28" eb="30">
      <t>ヒヨウ</t>
    </rPh>
    <rPh sb="31" eb="33">
      <t>ハッセイ</t>
    </rPh>
    <rPh sb="36" eb="38">
      <t>バアイ</t>
    </rPh>
    <rPh sb="48" eb="50">
      <t>ホウシキ</t>
    </rPh>
    <rPh sb="52" eb="54">
      <t>センタク</t>
    </rPh>
    <phoneticPr fontId="1"/>
  </si>
  <si>
    <t>優先設定順位順に反映</t>
    <rPh sb="0" eb="2">
      <t>ユウセン</t>
    </rPh>
    <rPh sb="4" eb="6">
      <t>ジュンイ</t>
    </rPh>
    <rPh sb="6" eb="7">
      <t>ジュン</t>
    </rPh>
    <rPh sb="8" eb="10">
      <t>ハンエイ</t>
    </rPh>
    <phoneticPr fontId="1"/>
  </si>
  <si>
    <t>操作完了の順に反映/優先設定順位順に反映/同一施設の同時操作は不可/その他[詳細は補足説明へ記載]</t>
    <rPh sb="26" eb="28">
      <t>ドウジ</t>
    </rPh>
    <phoneticPr fontId="1"/>
  </si>
  <si>
    <t>操作完了の順に反映/優先設定順位順に反映/同一施設の同時操作は不可/その他[詳細は補足説明へ記載]</t>
    <rPh sb="0" eb="2">
      <t>ソウサ</t>
    </rPh>
    <rPh sb="2" eb="4">
      <t>カンリョウ</t>
    </rPh>
    <rPh sb="5" eb="6">
      <t>ジュン</t>
    </rPh>
    <rPh sb="7" eb="9">
      <t>ハンエイ</t>
    </rPh>
    <phoneticPr fontId="1"/>
  </si>
  <si>
    <t>同一施設の同時操作は不可</t>
    <rPh sb="0" eb="2">
      <t>ドウイツ</t>
    </rPh>
    <rPh sb="2" eb="4">
      <t>シセツ</t>
    </rPh>
    <rPh sb="5" eb="7">
      <t>ドウジ</t>
    </rPh>
    <rPh sb="7" eb="9">
      <t>ソウサ</t>
    </rPh>
    <rPh sb="10" eb="12">
      <t>フカ</t>
    </rPh>
    <phoneticPr fontId="1"/>
  </si>
  <si>
    <t>制御盤の交換など大きな改造ではなく、単純な機器取付程度を想定</t>
    <rPh sb="0" eb="3">
      <t>セイギョバン</t>
    </rPh>
    <rPh sb="4" eb="6">
      <t>コウカン</t>
    </rPh>
    <rPh sb="8" eb="9">
      <t>オオ</t>
    </rPh>
    <rPh sb="11" eb="13">
      <t>カイゾウ</t>
    </rPh>
    <rPh sb="18" eb="20">
      <t>タンジュン</t>
    </rPh>
    <rPh sb="21" eb="23">
      <t>キキ</t>
    </rPh>
    <rPh sb="23" eb="25">
      <t>トリツケ</t>
    </rPh>
    <rPh sb="25" eb="27">
      <t>テイド</t>
    </rPh>
    <rPh sb="28" eb="30">
      <t>ソウテイ</t>
    </rPh>
    <phoneticPr fontId="1"/>
  </si>
  <si>
    <t>説明資料（PDF）等添付</t>
    <rPh sb="9" eb="10">
      <t>ナド</t>
    </rPh>
    <rPh sb="10" eb="12">
      <t>テンプ</t>
    </rPh>
    <phoneticPr fontId="1"/>
  </si>
  <si>
    <t>監視不能</t>
    <rPh sb="2" eb="4">
      <t>フノウ</t>
    </rPh>
    <phoneticPr fontId="1"/>
  </si>
  <si>
    <t>副端末で監視・制御継続可能/監視不能/その他[詳細は補足説明へ記載]</t>
    <rPh sb="7" eb="9">
      <t>セイギョ</t>
    </rPh>
    <phoneticPr fontId="1"/>
  </si>
  <si>
    <t>副端末で監視・制御継続可能/監視不能/その他[詳細は補足説明へ記載]</t>
    <rPh sb="0" eb="3">
      <t>フクタンマツ</t>
    </rPh>
    <rPh sb="4" eb="6">
      <t>カンシ</t>
    </rPh>
    <rPh sb="7" eb="9">
      <t>セイギョ</t>
    </rPh>
    <rPh sb="9" eb="11">
      <t>ケイゾク</t>
    </rPh>
    <rPh sb="11" eb="13">
      <t>カノウ</t>
    </rPh>
    <phoneticPr fontId="1"/>
  </si>
  <si>
    <t>副端末で監視・制御継続可能</t>
    <rPh sb="0" eb="3">
      <t>フクタンマツ</t>
    </rPh>
    <rPh sb="4" eb="6">
      <t>カンシ</t>
    </rPh>
    <rPh sb="7" eb="9">
      <t>セイギョ</t>
    </rPh>
    <rPh sb="9" eb="11">
      <t>ケイゾク</t>
    </rPh>
    <rPh sb="11" eb="13">
      <t>カノウ</t>
    </rPh>
    <phoneticPr fontId="1"/>
  </si>
  <si>
    <t>本RFIの質問及び、別添ファイルの非機能要求グレードの質問を踏まえて当市に提案するシステムについて記載</t>
    <rPh sb="0" eb="1">
      <t>ホン</t>
    </rPh>
    <rPh sb="5" eb="7">
      <t>シツモン</t>
    </rPh>
    <rPh sb="7" eb="8">
      <t>オヨ</t>
    </rPh>
    <rPh sb="30" eb="31">
      <t>フ</t>
    </rPh>
    <rPh sb="34" eb="36">
      <t>トウシ</t>
    </rPh>
    <rPh sb="37" eb="39">
      <t>テイアン</t>
    </rPh>
    <rPh sb="49" eb="51">
      <t>キサイ</t>
    </rPh>
    <phoneticPr fontId="1"/>
  </si>
  <si>
    <t>監視システムの基本構造について記載</t>
    <rPh sb="0" eb="2">
      <t>カンシ</t>
    </rPh>
    <rPh sb="7" eb="9">
      <t>キホン</t>
    </rPh>
    <rPh sb="9" eb="11">
      <t>コウゾウ</t>
    </rPh>
    <phoneticPr fontId="1"/>
  </si>
  <si>
    <t>売り切り方式/月額利用料方式/その他[詳細は補足説明へ記載]</t>
    <phoneticPr fontId="1"/>
  </si>
  <si>
    <t>専属のボタン操作</t>
    <rPh sb="0" eb="2">
      <t>センゾク</t>
    </rPh>
    <rPh sb="6" eb="8">
      <t>ソウサ</t>
    </rPh>
    <phoneticPr fontId="1"/>
  </si>
  <si>
    <t>指（タッチ操作）</t>
    <phoneticPr fontId="1"/>
  </si>
  <si>
    <t>専属のボタン操作/機器使用（マウス・ペン）/指（タッチ操作）/その他[詳細は補足説明へ記載]</t>
    <rPh sb="0" eb="2">
      <t>センゾク</t>
    </rPh>
    <rPh sb="6" eb="8">
      <t>ソウサ</t>
    </rPh>
    <rPh sb="9" eb="11">
      <t>キキ</t>
    </rPh>
    <rPh sb="11" eb="13">
      <t>シヨウ</t>
    </rPh>
    <rPh sb="22" eb="23">
      <t>ユビ</t>
    </rPh>
    <rPh sb="27" eb="29">
      <t>ソウサ</t>
    </rPh>
    <rPh sb="33" eb="34">
      <t>タ</t>
    </rPh>
    <rPh sb="35" eb="37">
      <t>ショウサイ</t>
    </rPh>
    <rPh sb="38" eb="40">
      <t>ホソク</t>
    </rPh>
    <rPh sb="40" eb="42">
      <t>セツメイ</t>
    </rPh>
    <rPh sb="43" eb="45">
      <t>キサイ</t>
    </rPh>
    <phoneticPr fontId="1"/>
  </si>
  <si>
    <t>専属のボタン操作/機器使用（マウス・ペン）/指（タッチ操作）/その他[詳細は補足説明へ記載]</t>
    <rPh sb="27" eb="29">
      <t>ソウサ</t>
    </rPh>
    <phoneticPr fontId="1"/>
  </si>
  <si>
    <t>機器使用（マウス・ペン）</t>
    <phoneticPr fontId="1"/>
  </si>
  <si>
    <t>機器使用（マウス・ペン）/タッチ操作（指）/その他[詳細は補足説明へ記載]</t>
    <phoneticPr fontId="1"/>
  </si>
  <si>
    <t>機器使用（マウス・ペン）/タッチ操作（指）/その他[詳細は補足説明へ記載]</t>
    <rPh sb="16" eb="18">
      <t>ソウサ</t>
    </rPh>
    <rPh sb="19" eb="20">
      <t>ユビ</t>
    </rPh>
    <phoneticPr fontId="1"/>
  </si>
  <si>
    <t>※</t>
    <phoneticPr fontId="1"/>
  </si>
  <si>
    <t>現行の通信費は（別紙１）を参考に、終了するISDN回線などを、アナログや光回線に読み変えるなどを行い、見込まれる金額の表を作成してください</t>
    <rPh sb="36" eb="37">
      <t>ヒカリ</t>
    </rPh>
    <rPh sb="48" eb="49">
      <t>オコナ</t>
    </rPh>
    <rPh sb="51" eb="53">
      <t>ミコ</t>
    </rPh>
    <rPh sb="56" eb="58">
      <t>キンガク</t>
    </rPh>
    <rPh sb="59" eb="60">
      <t>ヒョウ</t>
    </rPh>
    <phoneticPr fontId="1"/>
  </si>
  <si>
    <t>例：施設位置（地図）から選択、短縮番号入力、ボタン切替（施設ボタン等）…など</t>
    <rPh sb="0" eb="1">
      <t>レイ</t>
    </rPh>
    <rPh sb="2" eb="6">
      <t>シセツイチ</t>
    </rPh>
    <rPh sb="7" eb="9">
      <t>チズ</t>
    </rPh>
    <rPh sb="12" eb="14">
      <t>センタク</t>
    </rPh>
    <rPh sb="15" eb="17">
      <t>タンシュク</t>
    </rPh>
    <rPh sb="17" eb="19">
      <t>バンゴウ</t>
    </rPh>
    <rPh sb="19" eb="21">
      <t>ニュウリョク</t>
    </rPh>
    <rPh sb="25" eb="27">
      <t>キリカエ</t>
    </rPh>
    <rPh sb="28" eb="30">
      <t>シセツ</t>
    </rPh>
    <phoneticPr fontId="1"/>
  </si>
  <si>
    <t>現行システムの監視データ（トレンド、日報等）について、ExcelやCSVファイル化を行った場合、提供を見込む新システムにそのデータを取り込む事が可能かどうか</t>
    <rPh sb="0" eb="2">
      <t>ゲンコウ</t>
    </rPh>
    <rPh sb="7" eb="9">
      <t>カンシ</t>
    </rPh>
    <rPh sb="18" eb="20">
      <t>ニッポウ</t>
    </rPh>
    <rPh sb="20" eb="21">
      <t>トウ</t>
    </rPh>
    <rPh sb="40" eb="41">
      <t>カ</t>
    </rPh>
    <rPh sb="42" eb="43">
      <t>オコナ</t>
    </rPh>
    <rPh sb="45" eb="47">
      <t>バアイ</t>
    </rPh>
    <rPh sb="48" eb="50">
      <t>テイキョウ</t>
    </rPh>
    <rPh sb="51" eb="53">
      <t>ミコ</t>
    </rPh>
    <rPh sb="54" eb="55">
      <t>シン</t>
    </rPh>
    <rPh sb="66" eb="67">
      <t>ト</t>
    </rPh>
    <rPh sb="68" eb="69">
      <t>コ</t>
    </rPh>
    <rPh sb="70" eb="71">
      <t>コト</t>
    </rPh>
    <rPh sb="72" eb="74">
      <t>カノウ</t>
    </rPh>
    <phoneticPr fontId="1"/>
  </si>
  <si>
    <t>Q-15の回答にないメーカー製でも、軽微な改修等で監視可能になるかどうか</t>
    <rPh sb="5" eb="7">
      <t>カイトウ</t>
    </rPh>
    <rPh sb="14" eb="15">
      <t>セイ</t>
    </rPh>
    <rPh sb="18" eb="20">
      <t>ケイビ</t>
    </rPh>
    <rPh sb="21" eb="23">
      <t>カイシュウ</t>
    </rPh>
    <rPh sb="23" eb="24">
      <t>ナド</t>
    </rPh>
    <rPh sb="25" eb="27">
      <t>カンシ</t>
    </rPh>
    <rPh sb="27" eb="29">
      <t>カノウ</t>
    </rPh>
    <phoneticPr fontId="1"/>
  </si>
  <si>
    <t>自由記述／説明資料（PDF）等添付</t>
    <rPh sb="0" eb="4">
      <t>ジユウキジュツ</t>
    </rPh>
    <rPh sb="5" eb="7">
      <t>セツメイ</t>
    </rPh>
    <rPh sb="7" eb="9">
      <t>シリョウ</t>
    </rPh>
    <rPh sb="14" eb="15">
      <t>ナド</t>
    </rPh>
    <phoneticPr fontId="1"/>
  </si>
  <si>
    <t>◤Q-5の回答が「月額利用料方式」の場合◢
その費用について回答を記載</t>
    <rPh sb="9" eb="11">
      <t>ゲツガク</t>
    </rPh>
    <rPh sb="11" eb="14">
      <t>リヨウリョウ</t>
    </rPh>
    <rPh sb="14" eb="16">
      <t>ホウシキ</t>
    </rPh>
    <rPh sb="24" eb="26">
      <t>ヒヨウ</t>
    </rPh>
    <rPh sb="30" eb="32">
      <t>カイトウ</t>
    </rPh>
    <rPh sb="33" eb="35">
      <t>キサイ</t>
    </rPh>
    <phoneticPr fontId="1"/>
  </si>
  <si>
    <t>◤Q-5回答が「月額利用料方式」の場合◢
前の回答の費用でサポート可能な期間を記載</t>
    <rPh sb="21" eb="22">
      <t>マエ</t>
    </rPh>
    <rPh sb="23" eb="25">
      <t>カイトウ</t>
    </rPh>
    <rPh sb="26" eb="28">
      <t>ヒヨウ</t>
    </rPh>
    <rPh sb="33" eb="35">
      <t>カノウ</t>
    </rPh>
    <rPh sb="36" eb="38">
      <t>キカン</t>
    </rPh>
    <phoneticPr fontId="1"/>
  </si>
  <si>
    <t>監視記録（トレンド）の縦軸や横軸の表示スケールは任意に変更が可能かどうか</t>
    <rPh sb="0" eb="2">
      <t>カンシ</t>
    </rPh>
    <rPh sb="2" eb="4">
      <t>キロク</t>
    </rPh>
    <rPh sb="11" eb="13">
      <t>タテジク</t>
    </rPh>
    <rPh sb="14" eb="16">
      <t>ヨコジク</t>
    </rPh>
    <rPh sb="17" eb="19">
      <t>ヒョウジ</t>
    </rPh>
    <rPh sb="24" eb="26">
      <t>ニンイ</t>
    </rPh>
    <rPh sb="27" eb="29">
      <t>ヘンコウ</t>
    </rPh>
    <rPh sb="30" eb="32">
      <t>カノウ</t>
    </rPh>
    <phoneticPr fontId="1"/>
  </si>
  <si>
    <t>監視記録（トレンド等）は、どれぐらいの情報を一画面中に表示可能かどうか</t>
    <rPh sb="0" eb="2">
      <t>カンシ</t>
    </rPh>
    <rPh sb="2" eb="4">
      <t>キロク</t>
    </rPh>
    <rPh sb="9" eb="10">
      <t>ナド</t>
    </rPh>
    <rPh sb="19" eb="21">
      <t>ジョウホウ</t>
    </rPh>
    <rPh sb="22" eb="25">
      <t>イチガメン</t>
    </rPh>
    <rPh sb="25" eb="26">
      <t>チュウ</t>
    </rPh>
    <rPh sb="27" eb="29">
      <t>ヒョウジ</t>
    </rPh>
    <rPh sb="29" eb="31">
      <t>カノウ</t>
    </rPh>
    <phoneticPr fontId="1"/>
  </si>
  <si>
    <t>Web以外で提供可能な資料がある場合は、PDFでご提供ください</t>
    <phoneticPr fontId="1"/>
  </si>
  <si>
    <t>提案する監視システムは、運用されている現行システムだけでなく、今年度中に提供可能になるものでも可</t>
    <rPh sb="12" eb="14">
      <t>ウンヨウ</t>
    </rPh>
    <phoneticPr fontId="1"/>
  </si>
  <si>
    <t>当市の給水区域は公営・民営あわせて31あり、対象施設は山間部にも点在し現在50近くあります。また、施設の一部には通信電波が届かないため、有線接続を採用しています。</t>
    <rPh sb="0" eb="2">
      <t>トウシ</t>
    </rPh>
    <rPh sb="3" eb="5">
      <t>キュウスイ</t>
    </rPh>
    <rPh sb="5" eb="7">
      <t>クイキ</t>
    </rPh>
    <rPh sb="8" eb="10">
      <t>コウエイ</t>
    </rPh>
    <rPh sb="11" eb="13">
      <t>ミンエイ</t>
    </rPh>
    <rPh sb="22" eb="24">
      <t>タイショウ</t>
    </rPh>
    <rPh sb="24" eb="26">
      <t>シセツ</t>
    </rPh>
    <rPh sb="35" eb="37">
      <t>ゲンザイ</t>
    </rPh>
    <rPh sb="39" eb="40">
      <t>チカ</t>
    </rPh>
    <rPh sb="49" eb="51">
      <t>シセツ</t>
    </rPh>
    <rPh sb="52" eb="54">
      <t>イチブ</t>
    </rPh>
    <rPh sb="56" eb="60">
      <t>ツウシンデンパ</t>
    </rPh>
    <rPh sb="61" eb="62">
      <t>トド</t>
    </rPh>
    <rPh sb="68" eb="70">
      <t>ユウセン</t>
    </rPh>
    <rPh sb="70" eb="72">
      <t>セツゾク</t>
    </rPh>
    <rPh sb="73" eb="75">
      <t>サイヨウ</t>
    </rPh>
    <phoneticPr fontId="1"/>
  </si>
  <si>
    <t>今後、給水区域や施設の統廃合及び、民営施設の公営に繰り入れなどが想定されるため、実際の施設数は変更になる場合もあります。</t>
    <rPh sb="0" eb="2">
      <t>コンゴ</t>
    </rPh>
    <rPh sb="3" eb="5">
      <t>キュウスイ</t>
    </rPh>
    <rPh sb="5" eb="7">
      <t>クイキ</t>
    </rPh>
    <rPh sb="8" eb="10">
      <t>シセツ</t>
    </rPh>
    <rPh sb="11" eb="14">
      <t>トウハイゴウ</t>
    </rPh>
    <rPh sb="14" eb="15">
      <t>オヨ</t>
    </rPh>
    <rPh sb="17" eb="19">
      <t>ミンエイ</t>
    </rPh>
    <rPh sb="19" eb="21">
      <t>シセツ</t>
    </rPh>
    <rPh sb="22" eb="24">
      <t>コウエイ</t>
    </rPh>
    <rPh sb="25" eb="26">
      <t>ク</t>
    </rPh>
    <rPh sb="27" eb="28">
      <t>イ</t>
    </rPh>
    <rPh sb="32" eb="34">
      <t>ソウテイ</t>
    </rPh>
    <rPh sb="40" eb="42">
      <t>ジッサイ</t>
    </rPh>
    <rPh sb="43" eb="46">
      <t>シセツスウ</t>
    </rPh>
    <rPh sb="47" eb="49">
      <t>ヘンコウ</t>
    </rPh>
    <rPh sb="52" eb="54">
      <t>バアイ</t>
    </rPh>
    <phoneticPr fontId="1"/>
  </si>
  <si>
    <t>頑強性は保護用外装（プロテクター）取付による対応も可
（補足に保護用外装取付と記入）</t>
    <rPh sb="0" eb="3">
      <t>ガンキョウセイ</t>
    </rPh>
    <rPh sb="4" eb="7">
      <t>ホゴヨウ</t>
    </rPh>
    <rPh sb="7" eb="9">
      <t>ガイソウ</t>
    </rPh>
    <rPh sb="17" eb="19">
      <t>トリツケ</t>
    </rPh>
    <rPh sb="22" eb="24">
      <t>タイオウ</t>
    </rPh>
    <rPh sb="25" eb="26">
      <t>カ</t>
    </rPh>
    <rPh sb="28" eb="30">
      <t>ホソク</t>
    </rPh>
    <rPh sb="31" eb="34">
      <t>ホゴヨウ</t>
    </rPh>
    <rPh sb="34" eb="36">
      <t>ガイソウ</t>
    </rPh>
    <rPh sb="36" eb="38">
      <t>トリツケ</t>
    </rPh>
    <rPh sb="39" eb="41">
      <t>キニュウ</t>
    </rPh>
    <phoneticPr fontId="1"/>
  </si>
  <si>
    <t>Wi-Fi/5G/LTE/その他[詳細は補足説明へ記載]</t>
    <phoneticPr fontId="1"/>
  </si>
  <si>
    <t>5G</t>
    <phoneticPr fontId="1"/>
  </si>
  <si>
    <t>例：表示施設は○～○箇所まで任意に同時選択可能、スケールは72時間（3日分）～168時間（7日分）、任意の日数（最大30日）…など</t>
    <rPh sb="0" eb="1">
      <t>レイ</t>
    </rPh>
    <rPh sb="10" eb="12">
      <t>カショ</t>
    </rPh>
    <rPh sb="14" eb="16">
      <t>ニンイ</t>
    </rPh>
    <rPh sb="17" eb="19">
      <t>ドウジ</t>
    </rPh>
    <rPh sb="19" eb="21">
      <t>センタク</t>
    </rPh>
    <rPh sb="21" eb="23">
      <t>カノウ</t>
    </rPh>
    <phoneticPr fontId="1"/>
  </si>
  <si>
    <t>同一施設の監視データ（トレンド）を比較参照する場合、過去何年分くらいまで、同時に表示が可能かどうか</t>
    <rPh sb="0" eb="2">
      <t>ドウイツ</t>
    </rPh>
    <rPh sb="2" eb="4">
      <t>シセツ</t>
    </rPh>
    <rPh sb="5" eb="7">
      <t>カンシ</t>
    </rPh>
    <rPh sb="23" eb="25">
      <t>バアイ</t>
    </rPh>
    <rPh sb="26" eb="28">
      <t>カコ</t>
    </rPh>
    <rPh sb="28" eb="31">
      <t>ナンネンブン</t>
    </rPh>
    <rPh sb="37" eb="39">
      <t>ドウジ</t>
    </rPh>
    <rPh sb="40" eb="42">
      <t>ヒョウジ</t>
    </rPh>
    <rPh sb="43" eb="45">
      <t>カノウ</t>
    </rPh>
    <phoneticPr fontId="1"/>
  </si>
  <si>
    <t>同じ浄水場のトレンド履歴を年度単位や月単位などを複数並べて表示し、比較確認や印刷が可能かどうか</t>
    <rPh sb="0" eb="1">
      <t>オナ</t>
    </rPh>
    <rPh sb="2" eb="5">
      <t>ジョウスイジョウ</t>
    </rPh>
    <rPh sb="10" eb="12">
      <t>リレキ</t>
    </rPh>
    <rPh sb="13" eb="17">
      <t>ネンドタンイ</t>
    </rPh>
    <rPh sb="18" eb="21">
      <t>ツキタンイ</t>
    </rPh>
    <rPh sb="24" eb="26">
      <t>フクスウ</t>
    </rPh>
    <rPh sb="26" eb="27">
      <t>ナラ</t>
    </rPh>
    <rPh sb="29" eb="31">
      <t>ヒョウジ</t>
    </rPh>
    <rPh sb="33" eb="37">
      <t>ヒカクカクニン</t>
    </rPh>
    <rPh sb="38" eb="40">
      <t>インサツ</t>
    </rPh>
    <rPh sb="41" eb="43">
      <t>カノウ</t>
    </rPh>
    <phoneticPr fontId="1"/>
  </si>
  <si>
    <t>◤サーバーが必要な場合◢
メインサーバーの設置方法について記載</t>
    <rPh sb="6" eb="8">
      <t>ヒツヨウ</t>
    </rPh>
    <rPh sb="21" eb="23">
      <t>セッチ</t>
    </rPh>
    <rPh sb="23" eb="25">
      <t>ホウホウ</t>
    </rPh>
    <phoneticPr fontId="1"/>
  </si>
  <si>
    <t>既存システムでは、浸水災害予想区域内にある浄水場の管理事務所内にサーバーが設置されているため、提案システムにおけるサーバー形式についての質問</t>
    <rPh sb="0" eb="2">
      <t>キゾン</t>
    </rPh>
    <rPh sb="9" eb="11">
      <t>シンスイ</t>
    </rPh>
    <rPh sb="11" eb="13">
      <t>サイガイ</t>
    </rPh>
    <rPh sb="13" eb="15">
      <t>ヨソウ</t>
    </rPh>
    <rPh sb="15" eb="18">
      <t>クイキナイ</t>
    </rPh>
    <rPh sb="47" eb="49">
      <t>テイアン</t>
    </rPh>
    <rPh sb="61" eb="63">
      <t>ケイシキ</t>
    </rPh>
    <rPh sb="68" eb="70">
      <t>シツモン</t>
    </rPh>
    <phoneticPr fontId="1"/>
  </si>
  <si>
    <t>例：Ａ端末で○浄水場を監視しながら、Ｂ端末で△配水池を制御…など</t>
    <rPh sb="0" eb="1">
      <t>レイ</t>
    </rPh>
    <rPh sb="3" eb="5">
      <t>タンマツ</t>
    </rPh>
    <rPh sb="7" eb="10">
      <t>ジョウスイジョウ</t>
    </rPh>
    <rPh sb="11" eb="13">
      <t>カンシ</t>
    </rPh>
    <rPh sb="19" eb="21">
      <t>タンマツ</t>
    </rPh>
    <rPh sb="23" eb="26">
      <t>ハイスイチ</t>
    </rPh>
    <rPh sb="27" eb="29">
      <t>セイギョ</t>
    </rPh>
    <phoneticPr fontId="1"/>
  </si>
  <si>
    <t>災害等が起こった場合、複数の監視システム端末で同じ場所を監視する事が想定されるため
その他の回答例：同一施設は先着順による排他処理（注意表示し監視のみ可能）など</t>
    <rPh sb="0" eb="2">
      <t>サイガイ</t>
    </rPh>
    <rPh sb="2" eb="3">
      <t>トウ</t>
    </rPh>
    <rPh sb="4" eb="5">
      <t>オ</t>
    </rPh>
    <rPh sb="8" eb="10">
      <t>バアイ</t>
    </rPh>
    <rPh sb="11" eb="13">
      <t>フクスウ</t>
    </rPh>
    <rPh sb="14" eb="16">
      <t>カンシ</t>
    </rPh>
    <rPh sb="20" eb="22">
      <t>タンマツ</t>
    </rPh>
    <rPh sb="23" eb="24">
      <t>オナ</t>
    </rPh>
    <rPh sb="25" eb="27">
      <t>バショ</t>
    </rPh>
    <rPh sb="28" eb="30">
      <t>カンシ</t>
    </rPh>
    <rPh sb="32" eb="33">
      <t>コト</t>
    </rPh>
    <rPh sb="34" eb="36">
      <t>ソウテイ</t>
    </rPh>
    <rPh sb="44" eb="45">
      <t>タ</t>
    </rPh>
    <rPh sb="46" eb="48">
      <t>カイトウ</t>
    </rPh>
    <rPh sb="48" eb="49">
      <t>レイ</t>
    </rPh>
    <rPh sb="50" eb="52">
      <t>ドウイツ</t>
    </rPh>
    <rPh sb="52" eb="54">
      <t>シセツ</t>
    </rPh>
    <rPh sb="55" eb="58">
      <t>センチャクジュン</t>
    </rPh>
    <rPh sb="61" eb="65">
      <t>ハイタショリ</t>
    </rPh>
    <rPh sb="66" eb="70">
      <t>チュウイヒョウジ</t>
    </rPh>
    <rPh sb="71" eb="73">
      <t>カンシ</t>
    </rPh>
    <rPh sb="75" eb="77">
      <t>カノウ</t>
    </rPh>
    <phoneticPr fontId="1"/>
  </si>
  <si>
    <t>監視カメラに死角が発生しないように対象設内に設置することを想定</t>
    <rPh sb="6" eb="8">
      <t>シカク</t>
    </rPh>
    <rPh sb="9" eb="11">
      <t>ハッセイ</t>
    </rPh>
    <rPh sb="17" eb="19">
      <t>タイショウ</t>
    </rPh>
    <rPh sb="19" eb="20">
      <t>セツ</t>
    </rPh>
    <rPh sb="20" eb="21">
      <t>ナイ</t>
    </rPh>
    <rPh sb="22" eb="24">
      <t>セッチ</t>
    </rPh>
    <rPh sb="29" eb="31">
      <t>ソウテイ</t>
    </rPh>
    <phoneticPr fontId="1"/>
  </si>
  <si>
    <t>監視カメラが複数設置されている場合は、監視カメラの切換え操作も含む</t>
    <rPh sb="6" eb="8">
      <t>フクスウ</t>
    </rPh>
    <rPh sb="8" eb="10">
      <t>セッチ</t>
    </rPh>
    <rPh sb="15" eb="17">
      <t>バアイ</t>
    </rPh>
    <rPh sb="19" eb="21">
      <t>カンシ</t>
    </rPh>
    <rPh sb="25" eb="27">
      <t>キリカ</t>
    </rPh>
    <rPh sb="28" eb="30">
      <t>ソウサ</t>
    </rPh>
    <rPh sb="31" eb="32">
      <t>フク</t>
    </rPh>
    <phoneticPr fontId="1"/>
  </si>
  <si>
    <t>集約表示/分割切替表示/その他[詳細は補足説明へ記載]</t>
    <rPh sb="2" eb="4">
      <t>ヒョウジ</t>
    </rPh>
    <rPh sb="9" eb="11">
      <t>ヒョウジ</t>
    </rPh>
    <phoneticPr fontId="1"/>
  </si>
  <si>
    <t>集約表示</t>
    <phoneticPr fontId="1"/>
  </si>
  <si>
    <t>分割切替表示</t>
    <phoneticPr fontId="1"/>
  </si>
  <si>
    <t>その他[詳細は補足説明へ記載]</t>
    <phoneticPr fontId="1"/>
  </si>
  <si>
    <t>集約表示/分割切替表示/その他[詳細は補足説明へ記載]</t>
    <phoneticPr fontId="1"/>
  </si>
  <si>
    <t>◤前の回答が「可能」の場合◢
監視カメラによる監視画像（映像）は、撮影方向を操作可能かどうか</t>
    <rPh sb="1" eb="2">
      <t>マエ</t>
    </rPh>
    <rPh sb="3" eb="5">
      <t>カイトウ</t>
    </rPh>
    <rPh sb="7" eb="9">
      <t>カノウ</t>
    </rPh>
    <rPh sb="11" eb="13">
      <t>バアイ</t>
    </rPh>
    <rPh sb="15" eb="17">
      <t>カンシ</t>
    </rPh>
    <rPh sb="23" eb="25">
      <t>カンシ</t>
    </rPh>
    <rPh sb="25" eb="27">
      <t>ガゾウ</t>
    </rPh>
    <rPh sb="28" eb="30">
      <t>エイゾウ</t>
    </rPh>
    <rPh sb="33" eb="35">
      <t>サツエイ</t>
    </rPh>
    <rPh sb="35" eb="37">
      <t>ホウコウ</t>
    </rPh>
    <rPh sb="38" eb="40">
      <t>ソウサ</t>
    </rPh>
    <rPh sb="40" eb="42">
      <t>カノウ</t>
    </rPh>
    <phoneticPr fontId="1"/>
  </si>
  <si>
    <t>◤Q-18の回答が「可能」の場合◢
監視カメラの撮影データはどこに保存されるのか</t>
    <rPh sb="6" eb="8">
      <t>カイトウ</t>
    </rPh>
    <rPh sb="10" eb="12">
      <t>カノウ</t>
    </rPh>
    <rPh sb="14" eb="16">
      <t>バアイ</t>
    </rPh>
    <rPh sb="18" eb="20">
      <t>カンシ</t>
    </rPh>
    <rPh sb="24" eb="26">
      <t>サツエイ</t>
    </rPh>
    <rPh sb="33" eb="35">
      <t>ホゾン</t>
    </rPh>
    <phoneticPr fontId="1"/>
  </si>
  <si>
    <t>◤Q-18の回答が「可能」の場合◢
標準的なカメラの撮影範囲（推奨距離、角度）や、カメラの価格（カメラ本体、設置用のポール（柱など）、付随する部材価格）及び工事価格について</t>
    <rPh sb="18" eb="21">
      <t>ヒョウジュンテキ</t>
    </rPh>
    <rPh sb="26" eb="28">
      <t>サツエイ</t>
    </rPh>
    <rPh sb="28" eb="30">
      <t>ハンイ</t>
    </rPh>
    <rPh sb="31" eb="33">
      <t>スイショウ</t>
    </rPh>
    <rPh sb="33" eb="35">
      <t>キョリ</t>
    </rPh>
    <rPh sb="36" eb="38">
      <t>カクド</t>
    </rPh>
    <rPh sb="45" eb="47">
      <t>カカク</t>
    </rPh>
    <rPh sb="51" eb="53">
      <t>ホンタイ</t>
    </rPh>
    <rPh sb="54" eb="57">
      <t>セッチヨウ</t>
    </rPh>
    <rPh sb="62" eb="63">
      <t>ハシラ</t>
    </rPh>
    <rPh sb="67" eb="69">
      <t>フズイ</t>
    </rPh>
    <rPh sb="71" eb="73">
      <t>ブザイ</t>
    </rPh>
    <rPh sb="73" eb="75">
      <t>カカク</t>
    </rPh>
    <rPh sb="76" eb="77">
      <t>オヨ</t>
    </rPh>
    <rPh sb="78" eb="80">
      <t>コウジ</t>
    </rPh>
    <rPh sb="80" eb="82">
      <t>カカク</t>
    </rPh>
    <phoneticPr fontId="1"/>
  </si>
  <si>
    <t>検討される方法（例：感応式センサーライト）やQ-23と同様に、その能力や価格等を記載</t>
    <rPh sb="0" eb="2">
      <t>ケントウ</t>
    </rPh>
    <rPh sb="5" eb="7">
      <t>ホウホウ</t>
    </rPh>
    <rPh sb="8" eb="9">
      <t>レイ</t>
    </rPh>
    <rPh sb="10" eb="13">
      <t>カンノウシキ</t>
    </rPh>
    <rPh sb="27" eb="29">
      <t>ドウヨウ</t>
    </rPh>
    <rPh sb="33" eb="35">
      <t>ノウリョク</t>
    </rPh>
    <rPh sb="36" eb="38">
      <t>カカク</t>
    </rPh>
    <rPh sb="38" eb="39">
      <t>ナド</t>
    </rPh>
    <rPh sb="40" eb="42">
      <t>キサイ</t>
    </rPh>
    <phoneticPr fontId="1"/>
  </si>
  <si>
    <t>監視カメラ以外にで、水道施設の保安管理等に検討出来るものが有るのかどうか</t>
    <rPh sb="0" eb="2">
      <t>カンシ</t>
    </rPh>
    <rPh sb="5" eb="7">
      <t>イガイ</t>
    </rPh>
    <rPh sb="10" eb="14">
      <t>スイドウシセツ</t>
    </rPh>
    <rPh sb="15" eb="19">
      <t>ホアンカンリ</t>
    </rPh>
    <rPh sb="19" eb="20">
      <t>ナド</t>
    </rPh>
    <rPh sb="21" eb="23">
      <t>ケントウ</t>
    </rPh>
    <rPh sb="23" eb="25">
      <t>デキ</t>
    </rPh>
    <rPh sb="29" eb="30">
      <t>ア</t>
    </rPh>
    <phoneticPr fontId="1"/>
  </si>
  <si>
    <t>当市では上水・簡水・小規模と施設規模も異なる給水区域が広く点在している状況に対し、遠方監視における費用対効果を上げるため新技術を含めた提案等がないか</t>
    <rPh sb="0" eb="2">
      <t>トウシ</t>
    </rPh>
    <rPh sb="16" eb="18">
      <t>キボ</t>
    </rPh>
    <rPh sb="19" eb="20">
      <t>コト</t>
    </rPh>
    <rPh sb="22" eb="26">
      <t>キュウスイクイキ</t>
    </rPh>
    <rPh sb="35" eb="37">
      <t>ジョウキョウ</t>
    </rPh>
    <rPh sb="38" eb="39">
      <t>タイ</t>
    </rPh>
    <rPh sb="41" eb="45">
      <t>エンポウカンシ</t>
    </rPh>
    <rPh sb="51" eb="52">
      <t>タイ</t>
    </rPh>
    <rPh sb="55" eb="56">
      <t>ア</t>
    </rPh>
    <rPh sb="67" eb="69">
      <t>テイアン</t>
    </rPh>
    <rPh sb="69" eb="70">
      <t>ナド</t>
    </rPh>
    <phoneticPr fontId="1"/>
  </si>
  <si>
    <t>監視システム本体は、可能な限り長期（15年以上）の継続運用をしたいと考えている。また、システムに係る各種機器類なども、同様な長期使用後の更新を想定している。</t>
    <rPh sb="0" eb="2">
      <t>カンシ</t>
    </rPh>
    <rPh sb="6" eb="8">
      <t>ホンタイ</t>
    </rPh>
    <rPh sb="10" eb="12">
      <t>カノウ</t>
    </rPh>
    <rPh sb="13" eb="14">
      <t>カギ</t>
    </rPh>
    <rPh sb="15" eb="17">
      <t>チョウキ</t>
    </rPh>
    <rPh sb="20" eb="21">
      <t>ネン</t>
    </rPh>
    <rPh sb="21" eb="23">
      <t>イジョウ</t>
    </rPh>
    <rPh sb="34" eb="35">
      <t>カンガ</t>
    </rPh>
    <rPh sb="48" eb="49">
      <t>カカ</t>
    </rPh>
    <rPh sb="50" eb="52">
      <t>カクシュ</t>
    </rPh>
    <rPh sb="52" eb="54">
      <t>キキ</t>
    </rPh>
    <rPh sb="54" eb="55">
      <t>ルイ</t>
    </rPh>
    <rPh sb="59" eb="61">
      <t>ドウヨウ</t>
    </rPh>
    <rPh sb="62" eb="64">
      <t>チョウキ</t>
    </rPh>
    <rPh sb="64" eb="66">
      <t>シヨウ</t>
    </rPh>
    <rPh sb="66" eb="67">
      <t>ゴ</t>
    </rPh>
    <rPh sb="68" eb="70">
      <t>コウシン</t>
    </rPh>
    <rPh sb="71" eb="73">
      <t>ソウテイ</t>
    </rPh>
    <phoneticPr fontId="1"/>
  </si>
  <si>
    <t>Q-5の補足のとおり、監視システムの各機器は15年以上の使用を想定しているが、基本的にOSはこれより短いサイクルの更新が必要なため、特定バージョンのOSに依存しないような構築が可能かどうか</t>
    <rPh sb="4" eb="6">
      <t>ホソク</t>
    </rPh>
    <rPh sb="11" eb="13">
      <t>カンシ</t>
    </rPh>
    <rPh sb="18" eb="19">
      <t>カク</t>
    </rPh>
    <rPh sb="19" eb="21">
      <t>キキ</t>
    </rPh>
    <rPh sb="24" eb="25">
      <t>ネン</t>
    </rPh>
    <rPh sb="25" eb="27">
      <t>イジョウ</t>
    </rPh>
    <rPh sb="28" eb="30">
      <t>シヨウ</t>
    </rPh>
    <rPh sb="31" eb="33">
      <t>ソウテイ</t>
    </rPh>
    <rPh sb="39" eb="42">
      <t>キホンテキ</t>
    </rPh>
    <rPh sb="50" eb="51">
      <t>ミジカ</t>
    </rPh>
    <rPh sb="57" eb="59">
      <t>コウシン</t>
    </rPh>
    <rPh sb="60" eb="62">
      <t>ヒツヨウ</t>
    </rPh>
    <rPh sb="66" eb="68">
      <t>トクテイ</t>
    </rPh>
    <rPh sb="77" eb="79">
      <t>イゾン</t>
    </rPh>
    <rPh sb="85" eb="87">
      <t>コウチク</t>
    </rPh>
    <rPh sb="88" eb="90">
      <t>カノウ</t>
    </rPh>
    <phoneticPr fontId="1"/>
  </si>
  <si>
    <t>非機能要件（添付ファイル）の内容を踏まえるとともに、監視システムを長期運用かつ安価に導入する場合に、どのような提供方式が考えられるか</t>
    <rPh sb="0" eb="3">
      <t>ヒキノウ</t>
    </rPh>
    <rPh sb="3" eb="5">
      <t>ヨウケン</t>
    </rPh>
    <rPh sb="6" eb="8">
      <t>テンプ</t>
    </rPh>
    <rPh sb="14" eb="16">
      <t>ナイヨウ</t>
    </rPh>
    <rPh sb="17" eb="18">
      <t>フ</t>
    </rPh>
    <rPh sb="26" eb="28">
      <t>カンシ</t>
    </rPh>
    <rPh sb="33" eb="37">
      <t>チョウキウンヨウ</t>
    </rPh>
    <rPh sb="39" eb="41">
      <t>アンカ</t>
    </rPh>
    <rPh sb="42" eb="44">
      <t>ドウニュウ</t>
    </rPh>
    <rPh sb="46" eb="48">
      <t>バアイ</t>
    </rPh>
    <rPh sb="55" eb="57">
      <t>テイキョウ</t>
    </rPh>
    <rPh sb="57" eb="59">
      <t>ホウシキ</t>
    </rPh>
    <rPh sb="60" eb="61">
      <t>カンガ</t>
    </rPh>
    <phoneticPr fontId="1"/>
  </si>
  <si>
    <t>◤Q-18の回答が「可能」の場合◢
監視カメラで撮影された画像（映像）は、どのように監視モニターへ表示されるのか</t>
    <rPh sb="6" eb="8">
      <t>カイトウ</t>
    </rPh>
    <rPh sb="10" eb="12">
      <t>カノウ</t>
    </rPh>
    <rPh sb="14" eb="16">
      <t>バアイ</t>
    </rPh>
    <rPh sb="49" eb="51">
      <t>ヒョウジ</t>
    </rPh>
    <phoneticPr fontId="1"/>
  </si>
  <si>
    <t>◤Q-18の回答が「可能」の場合◢
監視カメラの画像（映像）は、監視モニターで拡大・縮小操作が可能かどうか</t>
    <rPh sb="6" eb="8">
      <t>カイトウ</t>
    </rPh>
    <rPh sb="10" eb="12">
      <t>カノウ</t>
    </rPh>
    <rPh sb="14" eb="16">
      <t>バアイ</t>
    </rPh>
    <rPh sb="32" eb="34">
      <t>カンシ</t>
    </rPh>
    <rPh sb="39" eb="41">
      <t>カクダイ</t>
    </rPh>
    <rPh sb="42" eb="44">
      <t>シュクショウ</t>
    </rPh>
    <rPh sb="44" eb="46">
      <t>ソウサ</t>
    </rPh>
    <rPh sb="47" eb="49">
      <t>カノウ</t>
    </rPh>
    <phoneticPr fontId="1"/>
  </si>
  <si>
    <t>監視システムはOSに依存しない構築が可能かどうか</t>
    <rPh sb="15" eb="17">
      <t>コウチク</t>
    </rPh>
    <rPh sb="18" eb="20">
      <t>カノウ</t>
    </rPh>
    <phoneticPr fontId="1"/>
  </si>
  <si>
    <t>監視システムへ接続できる監視システム端末は、台数制限されないフリーライセンス方式か、制限される数量固定接続（契約）方式かどうか</t>
    <rPh sb="0" eb="2">
      <t>カンシ</t>
    </rPh>
    <rPh sb="7" eb="9">
      <t>セツゾク</t>
    </rPh>
    <rPh sb="12" eb="14">
      <t>カンシ</t>
    </rPh>
    <rPh sb="18" eb="20">
      <t>タンマツ</t>
    </rPh>
    <rPh sb="22" eb="24">
      <t>ダイスウ</t>
    </rPh>
    <rPh sb="24" eb="26">
      <t>セイゲン</t>
    </rPh>
    <rPh sb="38" eb="40">
      <t>ホウシキ</t>
    </rPh>
    <rPh sb="42" eb="44">
      <t>セイゲン</t>
    </rPh>
    <rPh sb="47" eb="49">
      <t>スウリョウ</t>
    </rPh>
    <rPh sb="49" eb="51">
      <t>コテイ</t>
    </rPh>
    <rPh sb="51" eb="53">
      <t>セツゾク</t>
    </rPh>
    <rPh sb="54" eb="56">
      <t>ケイヤク</t>
    </rPh>
    <rPh sb="57" eb="59">
      <t>ホウシキ</t>
    </rPh>
    <phoneticPr fontId="1"/>
  </si>
  <si>
    <t>監視用のメインシステムを設置した場所とは離れた別の場所に、監視システム端末（副端末）を設置する事が可能かどうか</t>
    <rPh sb="0" eb="2">
      <t>カンシ</t>
    </rPh>
    <rPh sb="2" eb="3">
      <t>ヨウ</t>
    </rPh>
    <rPh sb="12" eb="14">
      <t>セッチ</t>
    </rPh>
    <rPh sb="16" eb="18">
      <t>バショ</t>
    </rPh>
    <rPh sb="20" eb="21">
      <t>ハナ</t>
    </rPh>
    <rPh sb="23" eb="24">
      <t>ベツ</t>
    </rPh>
    <rPh sb="25" eb="26">
      <t>バ</t>
    </rPh>
    <rPh sb="26" eb="27">
      <t>トコロ</t>
    </rPh>
    <rPh sb="29" eb="31">
      <t>カンシ</t>
    </rPh>
    <rPh sb="35" eb="37">
      <t>タンマツ</t>
    </rPh>
    <rPh sb="38" eb="39">
      <t>フク</t>
    </rPh>
    <rPh sb="39" eb="41">
      <t>タンマツ</t>
    </rPh>
    <rPh sb="43" eb="45">
      <t>セッチ</t>
    </rPh>
    <rPh sb="47" eb="48">
      <t>コト</t>
    </rPh>
    <phoneticPr fontId="1"/>
  </si>
  <si>
    <t>監視システムの主端末は管理事務所内、副端末は本庁舎内への設置を想定</t>
    <rPh sb="0" eb="2">
      <t>カンシ</t>
    </rPh>
    <rPh sb="7" eb="8">
      <t>シュ</t>
    </rPh>
    <rPh sb="8" eb="10">
      <t>タンマツ</t>
    </rPh>
    <rPh sb="11" eb="13">
      <t>カンリ</t>
    </rPh>
    <rPh sb="13" eb="15">
      <t>ジム</t>
    </rPh>
    <rPh sb="15" eb="16">
      <t>ショ</t>
    </rPh>
    <rPh sb="16" eb="17">
      <t>ナイ</t>
    </rPh>
    <rPh sb="18" eb="19">
      <t>フク</t>
    </rPh>
    <rPh sb="19" eb="21">
      <t>タンマツ</t>
    </rPh>
    <rPh sb="22" eb="23">
      <t>ホン</t>
    </rPh>
    <rPh sb="23" eb="25">
      <t>チョウシャ</t>
    </rPh>
    <rPh sb="25" eb="26">
      <t>ナイ</t>
    </rPh>
    <rPh sb="28" eb="30">
      <t>セッチ</t>
    </rPh>
    <rPh sb="31" eb="33">
      <t>ソウテイ</t>
    </rPh>
    <phoneticPr fontId="1"/>
  </si>
  <si>
    <t>監視システム端末を複数設置した場合、その端末毎に別々の監視操作（制御等含む）を行う事が可能かどうか</t>
    <rPh sb="0" eb="2">
      <t>カンシ</t>
    </rPh>
    <rPh sb="6" eb="8">
      <t>タンマツ</t>
    </rPh>
    <rPh sb="9" eb="11">
      <t>フクスウ</t>
    </rPh>
    <rPh sb="11" eb="13">
      <t>セッチ</t>
    </rPh>
    <rPh sb="15" eb="17">
      <t>バアイ</t>
    </rPh>
    <rPh sb="20" eb="22">
      <t>タンマツ</t>
    </rPh>
    <rPh sb="22" eb="23">
      <t>ゴト</t>
    </rPh>
    <rPh sb="24" eb="26">
      <t>ベツベツ</t>
    </rPh>
    <rPh sb="29" eb="31">
      <t>ソウサ</t>
    </rPh>
    <rPh sb="32" eb="34">
      <t>セイギョ</t>
    </rPh>
    <rPh sb="34" eb="35">
      <t>ナド</t>
    </rPh>
    <rPh sb="35" eb="36">
      <t>フク</t>
    </rPh>
    <rPh sb="39" eb="40">
      <t>オコナ</t>
    </rPh>
    <rPh sb="41" eb="42">
      <t>コト</t>
    </rPh>
    <phoneticPr fontId="1"/>
  </si>
  <si>
    <t>◤前の回答が「可能、又は条件による」の場合◢
複数の監視システム端末から同じ施設へ、制御等の操作が同時に行われた場合の処理について</t>
    <rPh sb="7" eb="9">
      <t>カノウ</t>
    </rPh>
    <rPh sb="10" eb="11">
      <t>マタ</t>
    </rPh>
    <rPh sb="12" eb="14">
      <t>ジョウケン</t>
    </rPh>
    <rPh sb="23" eb="25">
      <t>フクスウ</t>
    </rPh>
    <rPh sb="26" eb="28">
      <t>カンシ</t>
    </rPh>
    <rPh sb="32" eb="34">
      <t>タンマツ</t>
    </rPh>
    <rPh sb="36" eb="37">
      <t>オナ</t>
    </rPh>
    <rPh sb="38" eb="40">
      <t>シセツ</t>
    </rPh>
    <rPh sb="42" eb="44">
      <t>セイギョ</t>
    </rPh>
    <rPh sb="44" eb="45">
      <t>ナド</t>
    </rPh>
    <rPh sb="46" eb="48">
      <t>ソウサ</t>
    </rPh>
    <rPh sb="49" eb="51">
      <t>ドウジ</t>
    </rPh>
    <rPh sb="52" eb="53">
      <t>オコナ</t>
    </rPh>
    <rPh sb="56" eb="58">
      <t>バアイ</t>
    </rPh>
    <rPh sb="59" eb="61">
      <t>ショリ</t>
    </rPh>
    <phoneticPr fontId="1"/>
  </si>
  <si>
    <t>監視システムのセキュリティ対策について主な対策内容の記載と、詳細（監視端末や操作者毎など）の分かる一覧を添付してください</t>
    <rPh sb="0" eb="2">
      <t>カンシ</t>
    </rPh>
    <rPh sb="13" eb="15">
      <t>タイサク</t>
    </rPh>
    <rPh sb="19" eb="20">
      <t>オモ</t>
    </rPh>
    <rPh sb="21" eb="23">
      <t>タイサク</t>
    </rPh>
    <rPh sb="23" eb="25">
      <t>ナイヨウ</t>
    </rPh>
    <rPh sb="30" eb="32">
      <t>ショウサイ</t>
    </rPh>
    <rPh sb="46" eb="47">
      <t>ワ</t>
    </rPh>
    <rPh sb="49" eb="51">
      <t>イチラン</t>
    </rPh>
    <rPh sb="52" eb="54">
      <t>テンプ</t>
    </rPh>
    <phoneticPr fontId="1"/>
  </si>
  <si>
    <t>監視システムにおいて対応するテレメータの品番やメーカー等について、概要の記入と詳細の分かる一覧を添付してください</t>
    <rPh sb="0" eb="2">
      <t>カンシ</t>
    </rPh>
    <rPh sb="10" eb="12">
      <t>タイオウ</t>
    </rPh>
    <rPh sb="20" eb="22">
      <t>ヒンバン</t>
    </rPh>
    <rPh sb="27" eb="28">
      <t>ナド</t>
    </rPh>
    <rPh sb="33" eb="35">
      <t>ガイヨウ</t>
    </rPh>
    <rPh sb="36" eb="38">
      <t>キニュウ</t>
    </rPh>
    <rPh sb="39" eb="41">
      <t>ショウサイ</t>
    </rPh>
    <rPh sb="42" eb="43">
      <t>ワ</t>
    </rPh>
    <rPh sb="45" eb="47">
      <t>イチラン</t>
    </rPh>
    <rPh sb="48" eb="50">
      <t>テンプ</t>
    </rPh>
    <phoneticPr fontId="1"/>
  </si>
  <si>
    <t>監視システムの構成（パッケージ及び制御機器等を含む）は、水道標準プラットフォームの形式に則り、汎用性や拡張性を持たせることは可能かどうか</t>
    <rPh sb="0" eb="2">
      <t>カンシ</t>
    </rPh>
    <rPh sb="7" eb="9">
      <t>コウセイ</t>
    </rPh>
    <rPh sb="15" eb="16">
      <t>オヨ</t>
    </rPh>
    <rPh sb="17" eb="19">
      <t>セイギョ</t>
    </rPh>
    <rPh sb="19" eb="21">
      <t>キキ</t>
    </rPh>
    <rPh sb="21" eb="22">
      <t>ナド</t>
    </rPh>
    <rPh sb="23" eb="24">
      <t>フク</t>
    </rPh>
    <rPh sb="28" eb="30">
      <t>スイドウ</t>
    </rPh>
    <rPh sb="30" eb="32">
      <t>ヒョウジュン</t>
    </rPh>
    <rPh sb="41" eb="43">
      <t>ケイシキ</t>
    </rPh>
    <rPh sb="44" eb="45">
      <t>ノット</t>
    </rPh>
    <rPh sb="47" eb="49">
      <t>ハンヨウ</t>
    </rPh>
    <rPh sb="49" eb="50">
      <t>セイ</t>
    </rPh>
    <rPh sb="51" eb="53">
      <t>カクチョウ</t>
    </rPh>
    <rPh sb="53" eb="54">
      <t>セイ</t>
    </rPh>
    <rPh sb="55" eb="56">
      <t>モ</t>
    </rPh>
    <rPh sb="62" eb="64">
      <t>カノウ</t>
    </rPh>
    <phoneticPr fontId="1"/>
  </si>
  <si>
    <t>監視システムに監視カメラの機能を付加（追加）することは可能かどうか</t>
    <rPh sb="0" eb="2">
      <t>カンシ</t>
    </rPh>
    <rPh sb="7" eb="9">
      <t>カンシ</t>
    </rPh>
    <rPh sb="13" eb="15">
      <t>キノウ</t>
    </rPh>
    <rPh sb="16" eb="18">
      <t>フカ</t>
    </rPh>
    <rPh sb="19" eb="21">
      <t>ツイカ</t>
    </rPh>
    <rPh sb="27" eb="29">
      <t>カノウ</t>
    </rPh>
    <phoneticPr fontId="1"/>
  </si>
  <si>
    <t>監視システムの情報は専用の監視端末以外（タブレット等）でも通信機能を用いる事により、監視情報の確認が可能かどうか</t>
    <rPh sb="10" eb="12">
      <t>センヨウ</t>
    </rPh>
    <rPh sb="17" eb="19">
      <t>イガイ</t>
    </rPh>
    <rPh sb="25" eb="26">
      <t>ナド</t>
    </rPh>
    <rPh sb="29" eb="31">
      <t>ツウシン</t>
    </rPh>
    <rPh sb="31" eb="33">
      <t>キノウ</t>
    </rPh>
    <rPh sb="34" eb="35">
      <t>モチ</t>
    </rPh>
    <rPh sb="37" eb="38">
      <t>コト</t>
    </rPh>
    <rPh sb="42" eb="46">
      <t>カンシジョウホウ</t>
    </rPh>
    <rPh sb="47" eb="49">
      <t>カクニン</t>
    </rPh>
    <rPh sb="50" eb="52">
      <t>カノウ</t>
    </rPh>
    <phoneticPr fontId="1"/>
  </si>
  <si>
    <t>監視システムに異常があった場合に、再稼働に向けた緊急体制について記載してください</t>
    <rPh sb="0" eb="2">
      <t>カンシ</t>
    </rPh>
    <rPh sb="7" eb="9">
      <t>イジョウ</t>
    </rPh>
    <rPh sb="13" eb="15">
      <t>バアイ</t>
    </rPh>
    <rPh sb="17" eb="18">
      <t>サイ</t>
    </rPh>
    <rPh sb="18" eb="20">
      <t>カドウ</t>
    </rPh>
    <rPh sb="21" eb="22">
      <t>ム</t>
    </rPh>
    <rPh sb="24" eb="28">
      <t>キンキュウタイセイ</t>
    </rPh>
    <rPh sb="32" eb="34">
      <t>キサイ</t>
    </rPh>
    <phoneticPr fontId="1"/>
  </si>
  <si>
    <t>以下Q-28～30までの質問において、各施設や回線網などに状況補足がない限り正常に稼働しているものとする</t>
    <rPh sb="0" eb="2">
      <t>イカ</t>
    </rPh>
    <rPh sb="12" eb="14">
      <t>シツモン</t>
    </rPh>
    <rPh sb="20" eb="22">
      <t>シセツ</t>
    </rPh>
    <rPh sb="23" eb="26">
      <t>カイセンモウ</t>
    </rPh>
    <rPh sb="38" eb="40">
      <t>セイジョウ</t>
    </rPh>
    <rPh sb="41" eb="43">
      <t>カドウ</t>
    </rPh>
    <phoneticPr fontId="1"/>
  </si>
  <si>
    <t>主たる監視システム端末が故障やメンテナンスなどで一時的に使用できない状態になった場合の対応について</t>
    <rPh sb="0" eb="1">
      <t>シュ</t>
    </rPh>
    <rPh sb="12" eb="14">
      <t>コショウ</t>
    </rPh>
    <rPh sb="24" eb="27">
      <t>イチジテキ</t>
    </rPh>
    <rPh sb="28" eb="30">
      <t>シヨウ</t>
    </rPh>
    <rPh sb="34" eb="36">
      <t>ジョウタイ</t>
    </rPh>
    <rPh sb="40" eb="42">
      <t>バアイ</t>
    </rPh>
    <rPh sb="43" eb="45">
      <t>タイオウ</t>
    </rPh>
    <phoneticPr fontId="1"/>
  </si>
  <si>
    <t>監視システムに異常はないが、回線の不具合等によりデータを取得出来なかった場合、復旧後にデータを遡及して取得が可能かどうか</t>
    <rPh sb="0" eb="2">
      <t>カンシ</t>
    </rPh>
    <rPh sb="7" eb="9">
      <t>イジョウ</t>
    </rPh>
    <rPh sb="14" eb="16">
      <t>カイセン</t>
    </rPh>
    <rPh sb="17" eb="20">
      <t>フグアイ</t>
    </rPh>
    <rPh sb="20" eb="21">
      <t>ナド</t>
    </rPh>
    <phoneticPr fontId="1"/>
  </si>
  <si>
    <r>
      <t>◤</t>
    </r>
    <r>
      <rPr>
        <i/>
        <sz val="11"/>
        <rFont val="Meiryo UI"/>
        <family val="3"/>
        <charset val="128"/>
        <scheme val="minor"/>
      </rPr>
      <t>Q-2</t>
    </r>
    <r>
      <rPr>
        <sz val="11"/>
        <rFont val="Meiryo UI"/>
        <family val="3"/>
        <charset val="128"/>
        <scheme val="minor"/>
      </rPr>
      <t>5回答が「可能」の場合◢
屋外で使用可能な監視システム端末はどういったデバイスになるかどうか</t>
    </r>
    <rPh sb="9" eb="11">
      <t>カノウ</t>
    </rPh>
    <rPh sb="17" eb="19">
      <t>オクガイ</t>
    </rPh>
    <rPh sb="20" eb="22">
      <t>シヨウ</t>
    </rPh>
    <rPh sb="22" eb="24">
      <t>カノウ</t>
    </rPh>
    <rPh sb="25" eb="27">
      <t>カンシ</t>
    </rPh>
    <rPh sb="31" eb="33">
      <t>タンマツ</t>
    </rPh>
    <phoneticPr fontId="1"/>
  </si>
  <si>
    <t>◤Q-25回答が「可能」の場合◢
屋外で使用する監視システム端末の場合、監視システムで運用可能な機能（制御・トレンド確認等）が制限されるかどうか</t>
    <rPh sb="17" eb="19">
      <t>オクガイ</t>
    </rPh>
    <rPh sb="20" eb="22">
      <t>シヨウ</t>
    </rPh>
    <rPh sb="24" eb="26">
      <t>カンシ</t>
    </rPh>
    <rPh sb="30" eb="32">
      <t>タンマツ</t>
    </rPh>
    <rPh sb="33" eb="35">
      <t>バアイ</t>
    </rPh>
    <rPh sb="36" eb="38">
      <t>カンシ</t>
    </rPh>
    <rPh sb="43" eb="45">
      <t>ウンヨウ</t>
    </rPh>
    <rPh sb="45" eb="47">
      <t>カノウ</t>
    </rPh>
    <rPh sb="48" eb="50">
      <t>キノウ</t>
    </rPh>
    <rPh sb="51" eb="53">
      <t>セイギョ</t>
    </rPh>
    <rPh sb="58" eb="60">
      <t>カクニン</t>
    </rPh>
    <rPh sb="60" eb="61">
      <t>ナド</t>
    </rPh>
    <rPh sb="63" eb="65">
      <t>セイゲン</t>
    </rPh>
    <phoneticPr fontId="1"/>
  </si>
  <si>
    <t>◤Q-25回答が「可能」の場合◢
屋外使用する監視システム端末の頑強性など（防水・防塵性、耐衝撃性、動作温度範囲、日照下の視認性など）を示す一覧を添付してください</t>
    <rPh sb="17" eb="19">
      <t>オクガイ</t>
    </rPh>
    <rPh sb="19" eb="21">
      <t>シヨウ</t>
    </rPh>
    <rPh sb="23" eb="25">
      <t>カンシ</t>
    </rPh>
    <rPh sb="29" eb="31">
      <t>タンマツ</t>
    </rPh>
    <rPh sb="32" eb="34">
      <t>ガンキョウ</t>
    </rPh>
    <rPh sb="34" eb="35">
      <t>セイ</t>
    </rPh>
    <rPh sb="38" eb="40">
      <t>ボウスイ</t>
    </rPh>
    <rPh sb="41" eb="43">
      <t>ボウジン</t>
    </rPh>
    <rPh sb="43" eb="44">
      <t>セイ</t>
    </rPh>
    <rPh sb="45" eb="46">
      <t>タイ</t>
    </rPh>
    <rPh sb="46" eb="48">
      <t>ショウゲキ</t>
    </rPh>
    <rPh sb="48" eb="49">
      <t>セイ</t>
    </rPh>
    <rPh sb="50" eb="52">
      <t>ドウサ</t>
    </rPh>
    <rPh sb="52" eb="54">
      <t>オンド</t>
    </rPh>
    <rPh sb="54" eb="56">
      <t>ハンイ</t>
    </rPh>
    <rPh sb="57" eb="59">
      <t>ニッショウ</t>
    </rPh>
    <rPh sb="59" eb="60">
      <t>シタ</t>
    </rPh>
    <rPh sb="61" eb="64">
      <t>シニンセイ</t>
    </rPh>
    <rPh sb="68" eb="69">
      <t>シメ</t>
    </rPh>
    <rPh sb="70" eb="72">
      <t>イチラン</t>
    </rPh>
    <rPh sb="73" eb="75">
      <t>テンプ</t>
    </rPh>
    <phoneticPr fontId="1"/>
  </si>
  <si>
    <t>◤Q-25の回答が「可能」の場合◢
屋外使用監視システム端末の通信（データ取得・更新）方法について</t>
    <rPh sb="6" eb="8">
      <t>カイトウ</t>
    </rPh>
    <rPh sb="10" eb="12">
      <t>カノウ</t>
    </rPh>
    <rPh sb="14" eb="16">
      <t>バアイ</t>
    </rPh>
    <rPh sb="18" eb="20">
      <t>オクガイ</t>
    </rPh>
    <rPh sb="20" eb="22">
      <t>シヨウ</t>
    </rPh>
    <rPh sb="22" eb="24">
      <t>カンシ</t>
    </rPh>
    <rPh sb="28" eb="30">
      <t>タンマツ</t>
    </rPh>
    <rPh sb="31" eb="33">
      <t>ツウシン</t>
    </rPh>
    <rPh sb="37" eb="39">
      <t>シュトク</t>
    </rPh>
    <rPh sb="40" eb="42">
      <t>コウシン</t>
    </rPh>
    <rPh sb="43" eb="45">
      <t>ホウホウ</t>
    </rPh>
    <phoneticPr fontId="1"/>
  </si>
  <si>
    <t>屋外使用監視システム端末の通信費は後述のQ-40にて回答のこと</t>
    <rPh sb="0" eb="4">
      <t>オクガイシヨウ</t>
    </rPh>
    <rPh sb="4" eb="6">
      <t>カンシ</t>
    </rPh>
    <rPh sb="10" eb="12">
      <t>タンマツ</t>
    </rPh>
    <rPh sb="13" eb="16">
      <t>ツウシンヒ</t>
    </rPh>
    <rPh sb="17" eb="19">
      <t>コウジュツ</t>
    </rPh>
    <rPh sb="26" eb="28">
      <t>カイトウ</t>
    </rPh>
    <phoneticPr fontId="1"/>
  </si>
  <si>
    <t>◤Q-25回答が「可能」の場合◢
屋外使用監視システム端末の基本的な操作は、どのような方法で行うのか</t>
    <rPh sb="17" eb="19">
      <t>オクガイ</t>
    </rPh>
    <rPh sb="19" eb="21">
      <t>シヨウ</t>
    </rPh>
    <rPh sb="21" eb="23">
      <t>カンシ</t>
    </rPh>
    <rPh sb="27" eb="29">
      <t>タンマツ</t>
    </rPh>
    <rPh sb="30" eb="33">
      <t>キホンテキ</t>
    </rPh>
    <rPh sb="34" eb="36">
      <t>ソウサ</t>
    </rPh>
    <rPh sb="43" eb="45">
      <t>ホウホウ</t>
    </rPh>
    <rPh sb="46" eb="47">
      <t>オコナ</t>
    </rPh>
    <phoneticPr fontId="1"/>
  </si>
  <si>
    <t>◤Q-25回答が「可能」の場合◢
屋外使用監視システム端末において、監視システムの機能（メニュー選択や拡大縮小など）はどのよう操作するのかどうか</t>
    <rPh sb="17" eb="19">
      <t>オクガイ</t>
    </rPh>
    <rPh sb="19" eb="21">
      <t>シヨウ</t>
    </rPh>
    <rPh sb="21" eb="23">
      <t>カンシ</t>
    </rPh>
    <rPh sb="27" eb="29">
      <t>タンマツ</t>
    </rPh>
    <rPh sb="34" eb="36">
      <t>カンシ</t>
    </rPh>
    <rPh sb="41" eb="43">
      <t>キノウ</t>
    </rPh>
    <rPh sb="48" eb="50">
      <t>センタク</t>
    </rPh>
    <rPh sb="63" eb="65">
      <t>ソウサ</t>
    </rPh>
    <phoneticPr fontId="1"/>
  </si>
  <si>
    <t>監視システムにおける操作可能な機能等を制限した監視システム端末と、制限しない監視システム端末とでは、ライセンス料などの費用が変わるかどうか</t>
    <rPh sb="0" eb="2">
      <t>カンシ</t>
    </rPh>
    <rPh sb="19" eb="21">
      <t>セイゲン</t>
    </rPh>
    <rPh sb="23" eb="25">
      <t>カンシ</t>
    </rPh>
    <rPh sb="29" eb="31">
      <t>タンマツ</t>
    </rPh>
    <rPh sb="33" eb="35">
      <t>セイゲン</t>
    </rPh>
    <rPh sb="38" eb="40">
      <t>カンシ</t>
    </rPh>
    <rPh sb="44" eb="46">
      <t>タンマツ</t>
    </rPh>
    <rPh sb="59" eb="61">
      <t>ヒヨウ</t>
    </rPh>
    <rPh sb="62" eb="63">
      <t>カ</t>
    </rPh>
    <phoneticPr fontId="1"/>
  </si>
  <si>
    <t>通信費（ランニングコスト）は次項Q-43・44にて回答のこと</t>
    <rPh sb="0" eb="3">
      <t>ツウシンヒ</t>
    </rPh>
    <rPh sb="14" eb="16">
      <t>ジコウ</t>
    </rPh>
    <rPh sb="25" eb="27">
      <t>カイトウ</t>
    </rPh>
    <phoneticPr fontId="1"/>
  </si>
  <si>
    <t xml:space="preserve">既存の監視システムでは、光回線、ISDN回線、専用線を併用して使用している。
しかし、NTTよりISDN回線や専用線は順次廃止になると発表されているため、提案する次期監視システムではそれらによらない通信方式を見込むこと。
</t>
    <rPh sb="0" eb="2">
      <t>キゾン</t>
    </rPh>
    <rPh sb="3" eb="5">
      <t>カンシ</t>
    </rPh>
    <rPh sb="12" eb="13">
      <t>ヒカリ</t>
    </rPh>
    <rPh sb="13" eb="15">
      <t>カイセン</t>
    </rPh>
    <rPh sb="20" eb="22">
      <t>カイセン</t>
    </rPh>
    <rPh sb="23" eb="26">
      <t>センヨウセン</t>
    </rPh>
    <rPh sb="27" eb="29">
      <t>ヘイヨウ</t>
    </rPh>
    <rPh sb="31" eb="33">
      <t>シヨウ</t>
    </rPh>
    <rPh sb="52" eb="54">
      <t>カイセン</t>
    </rPh>
    <rPh sb="59" eb="61">
      <t>ジュンジ</t>
    </rPh>
    <rPh sb="61" eb="63">
      <t>ハイシ</t>
    </rPh>
    <rPh sb="67" eb="69">
      <t>ハッピョウ</t>
    </rPh>
    <rPh sb="77" eb="79">
      <t>テイアン</t>
    </rPh>
    <rPh sb="81" eb="83">
      <t>ジキ</t>
    </rPh>
    <rPh sb="83" eb="85">
      <t>カンシ</t>
    </rPh>
    <rPh sb="99" eb="101">
      <t>ツウシン</t>
    </rPh>
    <rPh sb="101" eb="103">
      <t>ホウシキ</t>
    </rPh>
    <rPh sb="104" eb="106">
      <t>ミコ</t>
    </rPh>
    <phoneticPr fontId="1"/>
  </si>
  <si>
    <t>監視システムの通信費(税込)の見込みを記載
（監視網全体の接続回線費）</t>
    <rPh sb="0" eb="2">
      <t>カンシ</t>
    </rPh>
    <rPh sb="7" eb="10">
      <t>ツウシンヒ</t>
    </rPh>
    <rPh sb="11" eb="13">
      <t>ゼイコ</t>
    </rPh>
    <rPh sb="15" eb="17">
      <t>ミコ</t>
    </rPh>
    <rPh sb="26" eb="28">
      <t>ゼンタイ</t>
    </rPh>
    <rPh sb="29" eb="31">
      <t>セツゾク</t>
    </rPh>
    <rPh sb="31" eb="33">
      <t>カイセン</t>
    </rPh>
    <rPh sb="33" eb="34">
      <t>ヒ</t>
    </rPh>
    <phoneticPr fontId="1"/>
  </si>
  <si>
    <t>監視システムにおける監視対象施設の表示切替はどのように行うのかどうか</t>
    <rPh sb="0" eb="2">
      <t>カンシ</t>
    </rPh>
    <rPh sb="10" eb="12">
      <t>カンシ</t>
    </rPh>
    <rPh sb="12" eb="14">
      <t>タイショウ</t>
    </rPh>
    <rPh sb="14" eb="16">
      <t>シセツ</t>
    </rPh>
    <rPh sb="17" eb="19">
      <t>ヒョウジ</t>
    </rPh>
    <rPh sb="27" eb="28">
      <t>オコナ</t>
    </rPh>
    <phoneticPr fontId="1"/>
  </si>
  <si>
    <t>監視装置における、監視システムに係るデータ（トレンド、日報、決裁情報など）は抽出し、外部媒体に保存が可能かどうか</t>
    <rPh sb="0" eb="2">
      <t>カンシ</t>
    </rPh>
    <rPh sb="2" eb="4">
      <t>ソウチ</t>
    </rPh>
    <rPh sb="9" eb="11">
      <t>カンシ</t>
    </rPh>
    <rPh sb="16" eb="17">
      <t>カカ</t>
    </rPh>
    <rPh sb="27" eb="29">
      <t>ニッポウ</t>
    </rPh>
    <rPh sb="30" eb="32">
      <t>ケッサイ</t>
    </rPh>
    <rPh sb="32" eb="34">
      <t>ジョウホウ</t>
    </rPh>
    <rPh sb="38" eb="40">
      <t>チュウシュツ</t>
    </rPh>
    <rPh sb="42" eb="46">
      <t>ガイブバイタイ</t>
    </rPh>
    <rPh sb="47" eb="49">
      <t>ホゾン</t>
    </rPh>
    <rPh sb="50" eb="52">
      <t>カノウ</t>
    </rPh>
    <phoneticPr fontId="1"/>
  </si>
  <si>
    <t>ゼロカーボンや省資源化を考慮し、監視記録の日報などは監視システム中で電子決済（電子印影含）可能かどうか</t>
    <rPh sb="7" eb="11">
      <t>ショウシゲンカ</t>
    </rPh>
    <rPh sb="12" eb="14">
      <t>コウリョ</t>
    </rPh>
    <rPh sb="16" eb="18">
      <t>カンシ</t>
    </rPh>
    <rPh sb="18" eb="20">
      <t>キロク</t>
    </rPh>
    <rPh sb="21" eb="23">
      <t>ニッポウ</t>
    </rPh>
    <rPh sb="26" eb="28">
      <t>カンシ</t>
    </rPh>
    <rPh sb="32" eb="33">
      <t>チュウ</t>
    </rPh>
    <rPh sb="34" eb="36">
      <t>デンシ</t>
    </rPh>
    <rPh sb="36" eb="38">
      <t>ケッサイ</t>
    </rPh>
    <rPh sb="39" eb="43">
      <t>デンシインエイ</t>
    </rPh>
    <rPh sb="43" eb="44">
      <t>フク</t>
    </rPh>
    <rPh sb="45" eb="47">
      <t>カノウ</t>
    </rPh>
    <phoneticPr fontId="1"/>
  </si>
  <si>
    <t>監視システム納入後の、各種帳票のレイアウト設定（追加・変更など）の作業はだれが行うのかを記載</t>
    <rPh sb="0" eb="2">
      <t>カンシ</t>
    </rPh>
    <rPh sb="6" eb="9">
      <t>ノウニュウゴ</t>
    </rPh>
    <rPh sb="11" eb="15">
      <t>カクシュチョウヒョウ</t>
    </rPh>
    <rPh sb="21" eb="23">
      <t>セッテイ</t>
    </rPh>
    <rPh sb="24" eb="26">
      <t>ツイカ</t>
    </rPh>
    <rPh sb="27" eb="29">
      <t>ヘンコウ</t>
    </rPh>
    <rPh sb="33" eb="35">
      <t>サギョウ</t>
    </rPh>
    <rPh sb="39" eb="40">
      <t>オコナ</t>
    </rPh>
    <phoneticPr fontId="1"/>
  </si>
  <si>
    <t>契約締結から監視システムの移行に要する標準的な期間を記載</t>
    <rPh sb="0" eb="2">
      <t>ケイヤク</t>
    </rPh>
    <rPh sb="2" eb="4">
      <t>テイケツ</t>
    </rPh>
    <rPh sb="6" eb="8">
      <t>カンシ</t>
    </rPh>
    <rPh sb="13" eb="15">
      <t>イコウ</t>
    </rPh>
    <rPh sb="16" eb="17">
      <t>ヨウ</t>
    </rPh>
    <rPh sb="19" eb="21">
      <t>ヒョウジュン</t>
    </rPh>
    <rPh sb="21" eb="22">
      <t>テキ</t>
    </rPh>
    <rPh sb="23" eb="25">
      <t>キカン</t>
    </rPh>
    <phoneticPr fontId="1"/>
  </si>
  <si>
    <t>保守について</t>
    <rPh sb="0" eb="2">
      <t>ホシュ</t>
    </rPh>
    <phoneticPr fontId="1"/>
  </si>
  <si>
    <t>制御装置について、導入から契約更新などを含めて保証できるサポート継続（延長）可能な最長期間を記載</t>
    <rPh sb="0" eb="4">
      <t>セイギョソウチ</t>
    </rPh>
    <rPh sb="9" eb="11">
      <t>ドウニュウ</t>
    </rPh>
    <rPh sb="13" eb="15">
      <t>ケイヤク</t>
    </rPh>
    <rPh sb="15" eb="17">
      <t>コウシン</t>
    </rPh>
    <rPh sb="20" eb="21">
      <t>フク</t>
    </rPh>
    <rPh sb="23" eb="25">
      <t>ホショウ</t>
    </rPh>
    <rPh sb="32" eb="34">
      <t>ケイゾク</t>
    </rPh>
    <rPh sb="35" eb="37">
      <t>エンチョウ</t>
    </rPh>
    <rPh sb="38" eb="40">
      <t>カノウ</t>
    </rPh>
    <rPh sb="41" eb="43">
      <t>サイチョウ</t>
    </rPh>
    <rPh sb="43" eb="45">
      <t>キカン</t>
    </rPh>
    <phoneticPr fontId="1"/>
  </si>
  <si>
    <t>計測機器について、導入から契約更新などを含めて保証できるサポート継続（延長）可能な最長期間を記載</t>
    <rPh sb="0" eb="2">
      <t>ケイソク</t>
    </rPh>
    <rPh sb="2" eb="4">
      <t>キキ</t>
    </rPh>
    <rPh sb="9" eb="11">
      <t>ドウニュウ</t>
    </rPh>
    <rPh sb="13" eb="15">
      <t>ケイヤク</t>
    </rPh>
    <rPh sb="15" eb="17">
      <t>コウシン</t>
    </rPh>
    <rPh sb="20" eb="21">
      <t>フク</t>
    </rPh>
    <rPh sb="23" eb="25">
      <t>ホショウ</t>
    </rPh>
    <rPh sb="32" eb="34">
      <t>ケイゾク</t>
    </rPh>
    <rPh sb="35" eb="37">
      <t>エンチョウ</t>
    </rPh>
    <rPh sb="38" eb="40">
      <t>カノウ</t>
    </rPh>
    <rPh sb="41" eb="43">
      <t>サイチョウ</t>
    </rPh>
    <rPh sb="43" eb="45">
      <t>キカン</t>
    </rPh>
    <phoneticPr fontId="1"/>
  </si>
  <si>
    <t>保守費用が発生するタイミングはいつからか</t>
    <rPh sb="0" eb="4">
      <t>ホシュヒヨウ</t>
    </rPh>
    <rPh sb="5" eb="7">
      <t>ハッセイ</t>
    </rPh>
    <phoneticPr fontId="1"/>
  </si>
  <si>
    <t>追加費用について</t>
    <rPh sb="0" eb="4">
      <t>ツイカヒヨウ</t>
    </rPh>
    <phoneticPr fontId="1"/>
  </si>
  <si>
    <t>管末残塩計を新設し遠方監視する場合の、１台あたりのイニシャルコスト(税込)を記載</t>
    <rPh sb="0" eb="5">
      <t>カンマツザンエンケイ</t>
    </rPh>
    <rPh sb="6" eb="8">
      <t>シンセツ</t>
    </rPh>
    <rPh sb="9" eb="13">
      <t>エンポウカンシ</t>
    </rPh>
    <rPh sb="15" eb="17">
      <t>バアイ</t>
    </rPh>
    <rPh sb="20" eb="21">
      <t>ダイ</t>
    </rPh>
    <phoneticPr fontId="1"/>
  </si>
  <si>
    <t>円／台</t>
    <rPh sb="0" eb="1">
      <t>エン</t>
    </rPh>
    <rPh sb="2" eb="3">
      <t>ダイ</t>
    </rPh>
    <phoneticPr fontId="1"/>
  </si>
  <si>
    <t>円／箇所</t>
    <rPh sb="0" eb="1">
      <t>エン</t>
    </rPh>
    <rPh sb="2" eb="4">
      <t>カショ</t>
    </rPh>
    <phoneticPr fontId="1"/>
  </si>
  <si>
    <t>納品時から</t>
    <phoneticPr fontId="1"/>
  </si>
  <si>
    <t>運用時から</t>
    <rPh sb="0" eb="2">
      <t>ウンヨウ</t>
    </rPh>
    <phoneticPr fontId="1"/>
  </si>
  <si>
    <t>★</t>
    <phoneticPr fontId="1"/>
  </si>
  <si>
    <t>※</t>
    <phoneticPr fontId="1"/>
  </si>
  <si>
    <t>円</t>
    <rPh sb="0" eb="1">
      <t>エン</t>
    </rPh>
    <phoneticPr fontId="1"/>
  </si>
  <si>
    <t>◤光回線の利用を想定している場合◢
Q-65の回答の回線を利用する場合、１箇所あたりのかかり増しになる費用（税込）を記載</t>
    <rPh sb="23" eb="25">
      <t>カイトウ</t>
    </rPh>
    <rPh sb="26" eb="28">
      <t>カイセン</t>
    </rPh>
    <rPh sb="29" eb="31">
      <t>リヨウ</t>
    </rPh>
    <rPh sb="33" eb="35">
      <t>バアイ</t>
    </rPh>
    <rPh sb="37" eb="39">
      <t>カショ</t>
    </rPh>
    <rPh sb="46" eb="47">
      <t>マ</t>
    </rPh>
    <rPh sb="51" eb="53">
      <t>ヒヨウ</t>
    </rPh>
    <rPh sb="54" eb="56">
      <t>ゼイコ</t>
    </rPh>
    <rPh sb="58" eb="60">
      <t>キサイ</t>
    </rPh>
    <phoneticPr fontId="1"/>
  </si>
  <si>
    <t>データの取り込み及び参照について</t>
    <rPh sb="4" eb="5">
      <t>ト</t>
    </rPh>
    <rPh sb="6" eb="7">
      <t>コ</t>
    </rPh>
    <rPh sb="8" eb="9">
      <t>オヨ</t>
    </rPh>
    <rPh sb="10" eb="12">
      <t>サンショウ</t>
    </rPh>
    <phoneticPr fontId="1"/>
  </si>
  <si>
    <t>一般的なスマートメーターのデータを取り込んだり、参照したりすることはできるか</t>
    <rPh sb="0" eb="3">
      <t>イッパンテキ</t>
    </rPh>
    <rPh sb="17" eb="18">
      <t>ト</t>
    </rPh>
    <rPh sb="19" eb="20">
      <t>コ</t>
    </rPh>
    <rPh sb="24" eb="26">
      <t>サンショウ</t>
    </rPh>
    <phoneticPr fontId="1"/>
  </si>
  <si>
    <t>◤光回線の利用を想定している場合◢
光回線を利用できない箇所が出てきた場合、代替の回線として想定しているものは何か</t>
    <rPh sb="1" eb="4">
      <t>ヒカリカイセン</t>
    </rPh>
    <rPh sb="5" eb="7">
      <t>リヨウ</t>
    </rPh>
    <rPh sb="8" eb="10">
      <t>ソウテイ</t>
    </rPh>
    <rPh sb="18" eb="21">
      <t>ヒカリカイセン</t>
    </rPh>
    <rPh sb="22" eb="24">
      <t>リヨウ</t>
    </rPh>
    <rPh sb="28" eb="30">
      <t>カショ</t>
    </rPh>
    <rPh sb="31" eb="32">
      <t>デ</t>
    </rPh>
    <rPh sb="35" eb="37">
      <t>バアイ</t>
    </rPh>
    <rPh sb="38" eb="40">
      <t>ダイタイ</t>
    </rPh>
    <rPh sb="41" eb="43">
      <t>カイセン</t>
    </rPh>
    <rPh sb="46" eb="48">
      <t>ソウテイ</t>
    </rPh>
    <rPh sb="55" eb="56">
      <t>ナニ</t>
    </rPh>
    <phoneticPr fontId="1"/>
  </si>
  <si>
    <t>取り込みも参照もできる/取り込みのみ可能/参照のみ可能/どちらもできない</t>
    <rPh sb="0" eb="1">
      <t>ト</t>
    </rPh>
    <rPh sb="2" eb="3">
      <t>コ</t>
    </rPh>
    <rPh sb="5" eb="7">
      <t>サンショウ</t>
    </rPh>
    <rPh sb="12" eb="13">
      <t>ト</t>
    </rPh>
    <rPh sb="21" eb="23">
      <t>サンショウ</t>
    </rPh>
    <rPh sb="25" eb="27">
      <t>カノウ</t>
    </rPh>
    <phoneticPr fontId="1"/>
  </si>
  <si>
    <t>取り込みも参照もできる/取り込みのみ可能/参照のみ可能/どちらもできない</t>
    <phoneticPr fontId="1"/>
  </si>
  <si>
    <t>取り込みも参照もできる</t>
    <phoneticPr fontId="1"/>
  </si>
  <si>
    <t>取り込みのみ可能</t>
    <phoneticPr fontId="1"/>
  </si>
  <si>
    <t>参照のみ可能</t>
    <phoneticPr fontId="1"/>
  </si>
  <si>
    <t>どちらもできない</t>
    <phoneticPr fontId="1"/>
  </si>
  <si>
    <t>納品時から/運用時から/その他[詳細は補足説明へ記載]</t>
    <rPh sb="0" eb="3">
      <t>ノウヒンジ</t>
    </rPh>
    <rPh sb="6" eb="8">
      <t>ウンヨウ</t>
    </rPh>
    <rPh sb="8" eb="9">
      <t>ジ</t>
    </rPh>
    <rPh sb="14" eb="15">
      <t>タ</t>
    </rPh>
    <phoneticPr fontId="1"/>
  </si>
  <si>
    <t>納品時から/運用時から/その他[詳細は補足説明へ記載]</t>
    <rPh sb="6" eb="8">
      <t>ウンヨウ</t>
    </rPh>
    <phoneticPr fontId="1"/>
  </si>
  <si>
    <t>◤Q-18で監視カメラの機能を付加できる場合◢
監視カメラの機能を付加した場合、１台あたりのイニシャルコスト(税込)を記載</t>
    <rPh sb="6" eb="8">
      <t>カンシ</t>
    </rPh>
    <rPh sb="12" eb="14">
      <t>キノウ</t>
    </rPh>
    <rPh sb="15" eb="17">
      <t>フカ</t>
    </rPh>
    <rPh sb="24" eb="26">
      <t>カンシ</t>
    </rPh>
    <rPh sb="30" eb="32">
      <t>キノウ</t>
    </rPh>
    <rPh sb="33" eb="35">
      <t>フカ</t>
    </rPh>
    <rPh sb="37" eb="39">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</si>
</sst>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quot;0"/>
  </numFmts>
  <fonts count="10" x14ac:knownFonts="1">
    <font>
      <sz val="11"/>
      <color theme="1"/>
      <name val="Meiryo UI"/>
      <family val="2"/>
      <scheme val="minor"/>
    </font>
    <font>
      <sz val="6"/>
      <name val="Meiryo UI"/>
      <family val="3"/>
      <charset val="128"/>
      <scheme val="minor"/>
    </font>
    <font>
      <sz val="11"/>
      <name val="Meiryo UI"/>
      <family val="2"/>
      <scheme val="minor"/>
    </font>
    <font>
      <sz val="11"/>
      <color theme="1"/>
      <name val="Meiryo UI"/>
      <family val="3"/>
      <charset val="128"/>
      <scheme val="minor"/>
    </font>
    <font>
      <sz val="11"/>
      <color theme="1"/>
      <name val="Meiryo UI"/>
      <family val="2"/>
      <scheme val="minor"/>
    </font>
    <font>
      <sz val="16"/>
      <color rgb="FF3333FF"/>
      <name val="Meiryo UI"/>
      <family val="2"/>
      <scheme val="minor"/>
    </font>
    <font>
      <sz val="11"/>
      <name val="Meiryo UI"/>
      <family val="3"/>
      <charset val="128"/>
      <scheme val="minor"/>
    </font>
    <font>
      <sz val="11"/>
      <color rgb="FF3333FF"/>
      <name val="Meiryo UI"/>
      <family val="3"/>
      <charset val="128"/>
      <scheme val="minor"/>
    </font>
    <font>
      <i/>
      <sz val="11"/>
      <name val="Meiryo UI"/>
      <family val="3"/>
      <charset val="128"/>
      <scheme val="minor"/>
    </font>
    <font>
      <sz val="11"/>
      <color theme="0"/>
      <name val="Meiryo UI"/>
      <family val="2"/>
      <scheme val="minor"/>
    </font>
  </fonts>
  <fills count="8">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CCFFCC"/>
        <bgColor indexed="64"/>
      </patternFill>
    </fill>
    <fill>
      <patternFill patternType="solid">
        <fgColor rgb="FF00B0F0"/>
        <bgColor indexed="64"/>
      </patternFill>
    </fill>
    <fill>
      <patternFill patternType="solid">
        <fgColor theme="2" tint="-0.249977111117893"/>
        <bgColor indexed="64"/>
      </patternFill>
    </fill>
    <fill>
      <patternFill patternType="solid">
        <fgColor theme="7" tint="0.59999389629810485"/>
        <bgColor indexed="64"/>
      </patternFill>
    </fill>
  </fills>
  <borders count="2">
    <border>
      <left/>
      <right/>
      <top/>
      <bottom/>
      <diagonal/>
    </border>
    <border>
      <left/>
      <right/>
      <top style="medium">
        <color theme="0"/>
      </top>
      <bottom/>
      <diagonal/>
    </border>
  </borders>
  <cellStyleXfs count="2">
    <xf numFmtId="0" fontId="0" fillId="0" borderId="0">
      <alignment vertical="top"/>
    </xf>
    <xf numFmtId="38" fontId="4" fillId="0" borderId="0" applyFont="0" applyFill="0" applyBorder="0" applyAlignment="0" applyProtection="0">
      <alignment vertical="center"/>
    </xf>
  </cellStyleXfs>
  <cellXfs count="38">
    <xf numFmtId="0" fontId="0" fillId="0" borderId="0" xfId="0">
      <alignment vertical="top"/>
    </xf>
    <xf numFmtId="0" fontId="0" fillId="0" borderId="0" xfId="0" applyAlignment="1">
      <alignment vertical="top" wrapText="1"/>
    </xf>
    <xf numFmtId="0" fontId="0" fillId="0" borderId="1" xfId="0" applyBorder="1" applyAlignment="1">
      <alignment vertical="top" wrapText="1"/>
    </xf>
    <xf numFmtId="0" fontId="0" fillId="0" borderId="0" xfId="0" applyNumberFormat="1" applyAlignment="1">
      <alignment vertical="top" wrapText="1"/>
    </xf>
    <xf numFmtId="0" fontId="0" fillId="0" borderId="0" xfId="0" applyNumberFormat="1">
      <alignment vertical="top"/>
    </xf>
    <xf numFmtId="0" fontId="0" fillId="0" borderId="0" xfId="0" applyFill="1">
      <alignment vertical="top"/>
    </xf>
    <xf numFmtId="0" fontId="2" fillId="0" borderId="0" xfId="0" applyFont="1" applyAlignment="1">
      <alignment vertical="top" wrapText="1"/>
    </xf>
    <xf numFmtId="0" fontId="3" fillId="0" borderId="0" xfId="0" applyFont="1" applyAlignment="1">
      <alignment vertical="top" wrapText="1"/>
    </xf>
    <xf numFmtId="56" fontId="0" fillId="0" borderId="0" xfId="0" applyNumberFormat="1">
      <alignment vertical="top"/>
    </xf>
    <xf numFmtId="0" fontId="0" fillId="0" borderId="0" xfId="0" applyBorder="1" applyAlignment="1">
      <alignment vertical="top" wrapText="1"/>
    </xf>
    <xf numFmtId="0" fontId="0" fillId="2" borderId="0" xfId="0" applyFill="1">
      <alignment vertical="top"/>
    </xf>
    <xf numFmtId="0" fontId="0" fillId="0" borderId="0" xfId="0" applyAlignment="1">
      <alignment horizontal="right" vertical="top"/>
    </xf>
    <xf numFmtId="0" fontId="0" fillId="3" borderId="0" xfId="0" applyFill="1">
      <alignment vertical="top"/>
    </xf>
    <xf numFmtId="0" fontId="0" fillId="0" borderId="0" xfId="0" applyFill="1" applyProtection="1">
      <alignment vertical="top"/>
      <protection locked="0"/>
    </xf>
    <xf numFmtId="38" fontId="0" fillId="0" borderId="0" xfId="1" applyFont="1" applyFill="1" applyAlignment="1" applyProtection="1">
      <alignment vertical="top"/>
      <protection locked="0"/>
    </xf>
    <xf numFmtId="0" fontId="0" fillId="0" borderId="0" xfId="0" quotePrefix="1">
      <alignment vertical="top"/>
    </xf>
    <xf numFmtId="0" fontId="0" fillId="0" borderId="0" xfId="0" applyNumberFormat="1" applyFill="1" applyAlignment="1">
      <alignment vertical="top" wrapText="1"/>
    </xf>
    <xf numFmtId="0" fontId="0" fillId="0" borderId="0" xfId="0" applyFill="1" applyAlignment="1">
      <alignment vertical="top" wrapText="1"/>
    </xf>
    <xf numFmtId="0" fontId="0" fillId="0" borderId="0" xfId="0" applyFont="1">
      <alignment vertical="top"/>
    </xf>
    <xf numFmtId="0" fontId="3" fillId="0" borderId="0" xfId="0" applyNumberFormat="1" applyFont="1" applyFill="1" applyAlignment="1">
      <alignment vertical="top" wrapText="1"/>
    </xf>
    <xf numFmtId="0" fontId="5" fillId="0" borderId="0" xfId="0" applyFont="1" applyFill="1" applyAlignment="1">
      <alignment horizontal="center" vertical="center"/>
    </xf>
    <xf numFmtId="0" fontId="6" fillId="0" borderId="0" xfId="0" applyFont="1" applyAlignment="1">
      <alignment vertical="top" wrapText="1"/>
    </xf>
    <xf numFmtId="0" fontId="6" fillId="0" borderId="0" xfId="0" applyNumberFormat="1" applyFont="1">
      <alignment vertical="top"/>
    </xf>
    <xf numFmtId="0" fontId="6" fillId="0" borderId="0" xfId="0" applyFont="1" applyFill="1">
      <alignment vertical="top"/>
    </xf>
    <xf numFmtId="0" fontId="6" fillId="0" borderId="0" xfId="0" applyFont="1" applyFill="1" applyAlignment="1">
      <alignment vertical="top" wrapText="1"/>
    </xf>
    <xf numFmtId="0" fontId="6" fillId="0" borderId="0" xfId="0" applyFont="1">
      <alignment vertical="top"/>
    </xf>
    <xf numFmtId="0" fontId="7" fillId="0" borderId="0" xfId="0" applyFont="1">
      <alignment vertical="top"/>
    </xf>
    <xf numFmtId="0" fontId="0" fillId="4" borderId="0" xfId="0" applyFill="1">
      <alignment vertical="top"/>
    </xf>
    <xf numFmtId="0" fontId="6" fillId="3" borderId="0" xfId="0" applyFont="1" applyFill="1" applyAlignment="1">
      <alignment vertical="top" wrapText="1"/>
    </xf>
    <xf numFmtId="0" fontId="6" fillId="0" borderId="0" xfId="0" applyNumberFormat="1" applyFont="1" applyFill="1" applyAlignment="1">
      <alignment vertical="top" wrapText="1"/>
    </xf>
    <xf numFmtId="0" fontId="6" fillId="0" borderId="0" xfId="0" applyNumberFormat="1" applyFont="1" applyAlignment="1">
      <alignment vertical="top" wrapText="1"/>
    </xf>
    <xf numFmtId="0" fontId="6" fillId="0" borderId="0" xfId="0" applyNumberFormat="1" applyFont="1" applyFill="1">
      <alignment vertical="top"/>
    </xf>
    <xf numFmtId="176" fontId="2" fillId="0" borderId="0" xfId="0" applyNumberFormat="1" applyFont="1" applyAlignment="1">
      <alignment horizontal="left" vertical="top"/>
    </xf>
    <xf numFmtId="176" fontId="2" fillId="0" borderId="0" xfId="0" applyNumberFormat="1" applyFont="1" applyFill="1" applyAlignment="1">
      <alignment horizontal="left" vertical="top"/>
    </xf>
    <xf numFmtId="0" fontId="9" fillId="5" borderId="0" xfId="0" applyFont="1" applyFill="1" applyAlignment="1">
      <alignment vertical="top" wrapText="1"/>
    </xf>
    <xf numFmtId="0" fontId="9" fillId="6" borderId="0" xfId="0" applyNumberFormat="1" applyFont="1" applyFill="1" applyAlignment="1">
      <alignment vertical="top" wrapText="1"/>
    </xf>
    <xf numFmtId="0" fontId="9" fillId="6" borderId="0" xfId="0" applyFont="1" applyFill="1">
      <alignment vertical="top"/>
    </xf>
    <xf numFmtId="0" fontId="6" fillId="7" borderId="0" xfId="0" applyNumberFormat="1" applyFont="1" applyFill="1" applyAlignment="1">
      <alignment vertical="top" wrapText="1"/>
    </xf>
  </cellXfs>
  <cellStyles count="2">
    <cellStyle name="桁区切り" xfId="1" builtinId="6"/>
    <cellStyle name="標準" xfId="0" builtinId="0" customBuiltin="1"/>
  </cellStyles>
  <dxfs count="710">
    <dxf>
      <fill>
        <patternFill>
          <bgColor theme="7" tint="0.59996337778862885"/>
        </patternFill>
      </fill>
    </dxf>
    <dxf>
      <font>
        <color theme="0"/>
      </font>
      <fill>
        <patternFill>
          <bgColor rgb="FF00B0F0"/>
        </patternFill>
      </fill>
    </dxf>
    <dxf>
      <fill>
        <patternFill>
          <bgColor rgb="FFFFFF00"/>
        </patternFill>
      </fill>
    </dxf>
    <dxf>
      <numFmt numFmtId="0" formatCode="General"/>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dxf>
    <dxf>
      <alignment horizontal="general" vertical="top" textRotation="0" wrapText="1" indent="0" justifyLastLine="0" shrinkToFit="0" readingOrder="0"/>
    </dxf>
    <dxf>
      <numFmt numFmtId="0" formatCode="General"/>
    </dxf>
    <dxf>
      <numFmt numFmtId="0" formatCode="General"/>
    </dxf>
    <dxf>
      <numFmt numFmtId="0" formatCode="General"/>
    </dxf>
    <dxf>
      <numFmt numFmtId="0" formatCode="General"/>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alignment horizontal="general" vertical="top" textRotation="0" wrapText="1" indent="0" justifyLastLine="0" shrinkToFit="0" readingOrder="0"/>
    </dxf>
    <dxf>
      <numFmt numFmtId="0" formatCode="General"/>
    </dxf>
    <dxf>
      <numFmt numFmtId="0" formatCode="General"/>
      <alignment horizontal="general" vertical="top" textRotation="0" wrapText="1" indent="0" justifyLastLine="0" shrinkToFit="0" readingOrder="0"/>
    </dxf>
    <dxf>
      <font>
        <strike val="0"/>
        <outline val="0"/>
        <shadow val="0"/>
        <u val="none"/>
        <vertAlign val="baseline"/>
        <sz val="11"/>
        <color theme="1"/>
        <name val="Meiryo UI"/>
        <scheme val="minor"/>
      </font>
      <numFmt numFmtId="0" formatCode="General"/>
      <alignment horizontal="general" vertical="top" textRotation="0" wrapText="1" indent="0" justifyLastLine="0" shrinkToFit="0" readingOrder="0"/>
    </dxf>
    <dxf>
      <numFmt numFmtId="176" formatCode="&quot;Q-&quot;0"/>
      <alignment horizontal="left" vertical="top" textRotation="0" wrapText="0" indent="0" justifyLastLine="0" shrinkToFit="0" readingOrder="0"/>
    </dxf>
    <dxf>
      <fill>
        <patternFill>
          <bgColor rgb="FFFFFF00"/>
        </patternFill>
      </fill>
    </dxf>
    <dxf>
      <fill>
        <patternFill>
          <bgColor rgb="FFFF00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FF0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FF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rgb="FFFFFF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rgb="FFFFFF00"/>
        </patternFill>
      </fill>
    </dxf>
    <dxf>
      <fill>
        <patternFill>
          <bgColor rgb="FFFF0000"/>
        </patternFill>
      </fill>
    </dxf>
    <dxf>
      <fill>
        <patternFill>
          <bgColor theme="7" tint="0.59996337778862885"/>
        </patternFill>
      </fill>
    </dxf>
    <dxf>
      <font>
        <color theme="0"/>
      </font>
      <fill>
        <patternFill>
          <bgColor rgb="FF00B0F0"/>
        </patternFill>
      </fill>
    </dxf>
    <dxf>
      <fill>
        <patternFill>
          <bgColor rgb="FFFFFF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FF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rgb="FFFF00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FF0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FF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FF0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FF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FF00"/>
        </patternFill>
      </fill>
    </dxf>
    <dxf>
      <fill>
        <patternFill>
          <bgColor rgb="FFFF00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rgb="FFFFFF00"/>
        </patternFill>
      </fill>
    </dxf>
    <dxf>
      <fill>
        <patternFill>
          <bgColor rgb="FFFF00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FF00"/>
        </patternFill>
      </fill>
    </dxf>
    <dxf>
      <fill>
        <patternFill>
          <bgColor rgb="FFFF0000"/>
        </patternFill>
      </fill>
    </dxf>
    <dxf>
      <fill>
        <patternFill>
          <bgColor rgb="FFFFFF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0000"/>
        </patternFill>
      </fill>
    </dxf>
    <dxf>
      <numFmt numFmtId="177" formatCode="@\_x000a_"/>
    </dxf>
    <dxf>
      <fill>
        <patternFill>
          <bgColor rgb="FFFFFF00"/>
        </patternFill>
      </fill>
    </dxf>
    <dxf>
      <fill>
        <patternFill>
          <bgColor rgb="FFFF0000"/>
        </patternFill>
      </fill>
    </dxf>
    <dxf>
      <numFmt numFmtId="177" formatCode="@\_x000a_"/>
    </dxf>
    <dxf>
      <fill>
        <patternFill>
          <bgColor rgb="FFFFFF00"/>
        </patternFill>
      </fill>
    </dxf>
    <dxf>
      <fill>
        <patternFill>
          <bgColor rgb="FFFF0000"/>
        </patternFill>
      </fill>
    </dxf>
    <dxf>
      <fill>
        <patternFill>
          <bgColor theme="7" tint="0.59996337778862885"/>
        </patternFill>
      </fill>
    </dxf>
    <dxf>
      <font>
        <color theme="0"/>
      </font>
      <fill>
        <patternFill>
          <bgColor rgb="FF00B0F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rgb="FFFFFF00"/>
        </patternFill>
      </fill>
    </dxf>
    <dxf>
      <fill>
        <patternFill>
          <bgColor rgb="FFFF0000"/>
        </patternFill>
      </fill>
    </dxf>
    <dxf>
      <fill>
        <patternFill>
          <bgColor theme="7" tint="0.59996337778862885"/>
        </patternFill>
      </fill>
    </dxf>
    <dxf>
      <font>
        <color theme="0"/>
      </font>
      <fill>
        <patternFill>
          <bgColor rgb="FF00B0F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rgb="FFFFFF0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numFmt numFmtId="177" formatCode="@\_x000a_"/>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numFmt numFmtId="177" formatCode="@\_x000a_"/>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numFmt numFmtId="177" formatCode="@\_x000a_"/>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FF00"/>
        </patternFill>
      </fill>
    </dxf>
    <dxf>
      <fill>
        <patternFill>
          <bgColor rgb="FFFF000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FF00"/>
        </patternFill>
      </fill>
    </dxf>
    <dxf>
      <fill>
        <patternFill>
          <bgColor rgb="FFFF00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numFmt numFmtId="177" formatCode="@\_x000a_"/>
    </dxf>
    <dxf>
      <fill>
        <patternFill>
          <bgColor theme="7" tint="0.59996337778862885"/>
        </patternFill>
      </fill>
    </dxf>
    <dxf>
      <font>
        <color theme="0"/>
      </font>
      <fill>
        <patternFill>
          <bgColor rgb="FF00B0F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fill>
        <patternFill>
          <bgColor theme="7" tint="0.59996337778862885"/>
        </patternFill>
      </fill>
    </dxf>
    <dxf>
      <font>
        <color theme="0"/>
      </font>
      <fill>
        <patternFill>
          <bgColor rgb="FF00B0F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rgb="FFFFFF00"/>
        </patternFill>
      </fill>
    </dxf>
    <dxf>
      <fill>
        <patternFill>
          <bgColor rgb="FFFF0000"/>
        </patternFill>
      </fill>
    </dxf>
    <dxf>
      <fill>
        <patternFill>
          <bgColor rgb="FFFFFF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numFmt numFmtId="177" formatCode="@\_x000a_"/>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FF00"/>
        </patternFill>
      </fill>
    </dxf>
    <dxf>
      <fill>
        <patternFill>
          <bgColor rgb="FFFF000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fill>
        <patternFill>
          <bgColor theme="7" tint="0.59996337778862885"/>
        </patternFill>
      </fill>
    </dxf>
    <dxf>
      <font>
        <color theme="0"/>
      </font>
      <fill>
        <patternFill>
          <bgColor rgb="FF00B0F0"/>
        </patternFill>
      </fill>
    </dxf>
    <dxf>
      <numFmt numFmtId="177" formatCode="@\_x000a_"/>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rgb="FFFFFF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rgb="FFFFFF00"/>
        </patternFill>
      </fill>
    </dxf>
    <dxf>
      <fill>
        <patternFill>
          <bgColor rgb="FFFF000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
      <fill>
        <patternFill>
          <bgColor rgb="FFFFFF00"/>
        </patternFill>
      </fill>
    </dxf>
    <dxf>
      <fill>
        <patternFill>
          <bgColor theme="7" tint="0.59996337778862885"/>
        </patternFill>
      </fill>
    </dxf>
    <dxf>
      <font>
        <color theme="0"/>
      </font>
      <fill>
        <patternFill>
          <bgColor rgb="FF00B0F0"/>
        </patternFill>
      </fill>
    </dxf>
    <dxf>
      <fill>
        <patternFill>
          <bgColor theme="7" tint="0.59996337778862885"/>
        </patternFill>
      </fill>
    </dxf>
    <dxf>
      <font>
        <color theme="0"/>
      </font>
      <fill>
        <patternFill>
          <bgColor rgb="FF00B0F0"/>
        </patternFill>
      </fill>
    </dxf>
    <dxf>
      <fill>
        <patternFill>
          <bgColor rgb="FFFFFF00"/>
        </patternFill>
      </fill>
    </dxf>
    <dxf>
      <fill>
        <patternFill>
          <bgColor theme="7" tint="0.59996337778862885"/>
        </patternFill>
      </fill>
    </dxf>
    <dxf>
      <font>
        <color theme="0"/>
      </font>
      <fill>
        <patternFill>
          <bgColor rgb="FF00B0F0"/>
        </patternFill>
      </fill>
    </dxf>
    <dxf>
      <fill>
        <patternFill>
          <bgColor rgb="FFFF0000"/>
        </patternFill>
      </fill>
    </dxf>
    <dxf>
      <fill>
        <patternFill>
          <bgColor rgb="FFFFFF00"/>
        </patternFill>
      </fill>
    </dxf>
    <dxf>
      <fill>
        <patternFill>
          <bgColor rgb="FFFF0000"/>
        </patternFill>
      </fill>
    </dxf>
    <dxf>
      <numFmt numFmtId="177" formatCode="@\_x000a_"/>
    </dxf>
  </dxfs>
  <tableStyles count="0" defaultTableStyle="TableStyleMedium2" defaultPivotStyle="PivotStyleLight16"/>
  <colors>
    <mruColors>
      <color rgb="FF3333FF"/>
      <color rgb="FF5324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24314;&#35373;&#37096;/35160&#19978;&#19979;&#27700;&#36947;&#35506;&#20849;&#26377;/17&#29694;&#24180;&#24230;&#22865;&#32004;&#65288;&#27700;&#36947;&#20107;&#26989;&#65289;/1700&#22996;&#35351;/&#36960;&#26041;&#30435;&#35222;&#12471;&#12473;&#12486;&#12512;&#26356;&#26032;&#26989;&#21209;&#22996;&#35351;&#65288;&#26690;&#20171;&#65289;&#9679;/R6%20RFI&#21332;&#35696;&#65288;DX&#25512;&#36914;&#65289;/&#36020;&#31038;&#21517;-&#27096;&#24335;A_&#28271;&#27810;&#24066;&#29031;&#20250;&#20107;&#38917;&#12471;&#12540;&#12488;&#65288;&#36960;&#26041;&#30435;&#35222;&#6528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者情報"/>
      <sheetName val="照会事項（水道）"/>
      <sheetName val="照会事項（原本）"/>
      <sheetName val="Parameters"/>
      <sheetName val="貴社名-様式A_湯沢市照会事項シート（遠方監視）-0"/>
    </sheetNames>
    <sheetDataSet>
      <sheetData sheetId="0" refreshError="1"/>
      <sheetData sheetId="1"/>
      <sheetData sheetId="2" refreshError="1"/>
      <sheetData sheetId="3"/>
      <sheetData sheetId="4" refreshError="1"/>
    </sheetDataSet>
  </externalBook>
</externalLink>
</file>

<file path=xl/queryTables/queryTable1.xml><?xml version="1.0" encoding="utf-8"?>
<queryTable xmlns="http://schemas.openxmlformats.org/spreadsheetml/2006/main" name="ExternalData_8" adjustColumnWidth="0" connectionId="4" autoFormatId="20" applyNumberFormats="0" applyBorderFormats="0" applyFontFormats="1" applyPatternFormats="1" applyAlignmentFormats="0" applyWidthHeightFormats="0">
  <queryTableRefresh preserveSortFilterLayout="0" nextId="7">
    <queryTableFields count="6">
      <queryTableField id="1" name="選択肢" tableColumnId="1"/>
      <queryTableField id="2" name="選択肢個数" tableColumnId="2"/>
      <queryTableField id="3" name="選択肢分割.1" tableColumnId="3"/>
      <queryTableField id="4" name="選択肢分割.2" tableColumnId="4"/>
      <queryTableField id="5" name="選択肢分割.3" tableColumnId="5"/>
      <queryTableField id="6" name="選択肢分割.4" tableColumnId="6"/>
    </queryTableFields>
  </queryTableRefresh>
</queryTable>
</file>

<file path=xl/tables/_rels/table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FaceSheet" displayName="FaceSheet" ref="A1:B9" totalsRowShown="0">
  <autoFilter ref="A1:B9"/>
  <tableColumns count="2">
    <tableColumn id="1" name="項目"/>
    <tableColumn id="2" name="内容"/>
  </tableColumns>
  <tableStyleInfo name="TableStyleMedium18" showFirstColumn="0" showLastColumn="0" showRowStripes="1" showColumnStripes="0"/>
</table>
</file>

<file path=xl/tables/table2.xml><?xml version="1.0" encoding="utf-8"?>
<table xmlns="http://schemas.openxmlformats.org/spreadsheetml/2006/main" id="6" name="照会事項" displayName="照会事項" ref="A3:AB130" totalsRowShown="0">
  <autoFilter ref="A3:AB130"/>
  <tableColumns count="28">
    <tableColumn id="1" name="No." dataDxfId="27">
      <calculatedColumnFormula>IF(照会事項[[#This Row],[IsQuestion]],照会事項[[#This Row],[SEQ]],"")</calculatedColumnFormula>
    </tableColumn>
    <tableColumn id="24" name="照会事項" dataDxfId="26" dataCellStyle="標準">
      <calculatedColumnFormula>CONCATENATE(照会事項[[#This Row],[照会事項補足]],照会事項[[#This Row],[照会事項入力用]],照会事項[[#This Row],[照会事項選択肢]])</calculatedColumnFormula>
    </tableColumn>
    <tableColumn id="25" name="IsQuestion" dataDxfId="25">
      <calculatedColumnFormula>AND(照会事項[[#This Row],[照会事項入力用]]&lt;&gt;"",照会事項[[#This Row],[補足]]="")</calculatedColumnFormula>
    </tableColumn>
    <tableColumn id="10" name="CountUp" dataDxfId="24">
      <calculatedColumnFormula>IF(照会事項[[#This Row],[IsQuestion]],1,0)</calculatedColumnFormula>
    </tableColumn>
    <tableColumn id="26" name="SEQ" dataDxfId="23">
      <calculatedColumnFormula>IFERROR(OFFSET(照会事項[[#This Row],[SEQ]],-1,0)+照会事項[[#This Row],[CountUp]],照会事項[[#This Row],[CountUp]])</calculatedColumnFormula>
    </tableColumn>
    <tableColumn id="19" name="照会事項補足" dataDxfId="22">
      <calculatedColumnFormula>TEXT(照会事項[[#This Row],[補足]],表示形式_照会事項補足)</calculatedColumnFormula>
    </tableColumn>
    <tableColumn id="20" name="照会事項選択肢" dataDxfId="21">
      <calculatedColumnFormula>IF(照会事項[[#This Row],[Fwk回答形式選択]],CONCATENATE(改行,Keyword質問事項_選択肢,SUBSTITUTE(照会事項[[#This Row],[選択肢]],Keyword変換前_要補足説明,Keyword変換後_要補足説明)),"")</calculatedColumnFormula>
    </tableColumn>
    <tableColumn id="17" name="選択肢PD行番号" dataDxfId="20">
      <calculatedColumnFormula>MATCH(照会事項[[#This Row],[選択肢]],選択肢PD用[選択肢],0)</calculatedColumnFormula>
    </tableColumn>
    <tableColumn id="18" name="選択肢PD個数" dataDxfId="19">
      <calculatedColumnFormula>INDEX(選択肢PD用[選択肢個数],照会事項[[#This Row],[選択肢PD行番号]])</calculatedColumnFormula>
    </tableColumn>
    <tableColumn id="13" name="F見出し" dataDxfId="18">
      <calculatedColumnFormula>照会事項[[#This Row],[補足]]=見出し</calculatedColumnFormula>
    </tableColumn>
    <tableColumn id="11" name="F改行" dataDxfId="17">
      <calculatedColumnFormula>AND(TRIM(照会事項[[#This Row],[照会事項]])&lt;&gt;"",OFFSET(照会事項[[#This Row],[IsQuestion]],1,0))</calculatedColumnFormula>
    </tableColumn>
    <tableColumn id="29" name="Fwk選択肢あり" dataDxfId="16">
      <calculatedColumnFormula>NOT(ISBLANK(照会事項[[#This Row],[選択肢]]))</calculatedColumnFormula>
    </tableColumn>
    <tableColumn id="28" name="Fwk回答形式選択" dataDxfId="15">
      <calculatedColumnFormula>照会事項[[#This Row],[回答入力単位・形式]]=Keyword条件_回答形式選択</calculatedColumnFormula>
    </tableColumn>
    <tableColumn id="27" name="F選択肢不備" dataDxfId="14">
      <calculatedColumnFormula>_xlfn.XOR(照会事項[[#This Row],[Fwk選択肢あり]],照会事項[[#This Row],[Fwk回答形式選択]])</calculatedColumnFormula>
    </tableColumn>
    <tableColumn id="6" name="Fwk要回答条件あり" dataDxfId="13">
      <calculatedColumnFormula>LEFT(照会事項[[#This Row],[照会事項入力用]],1)="◤"</calculatedColumnFormula>
    </tableColumn>
    <tableColumn id="7" name="Fwk回答欄空き" dataDxfId="12">
      <calculatedColumnFormula>ISBLANK(照会事項[[#This Row],[回答]])</calculatedColumnFormula>
    </tableColumn>
    <tableColumn id="8" name="F回答漏れ-必須" dataDxfId="11">
      <calculatedColumnFormula>AND(照会事項[[#This Row],[IsQuestion]],照会事項[[#This Row],[Fwk回答欄空き]],NOT(照会事項[[#This Row],[Fwk要回答条件あり]]))</calculatedColumnFormula>
    </tableColumn>
    <tableColumn id="9" name="F回答漏れ-条件あり" dataDxfId="10">
      <calculatedColumnFormula>AND(照会事項[[#This Row],[IsQuestion]],照会事項[[#This Row],[Fwk回答欄空き]],照会事項[[#This Row],[Fwk要回答条件あり]])</calculatedColumnFormula>
    </tableColumn>
    <tableColumn id="22" name="Fwk要補足説明" dataDxfId="9">
      <calculatedColumnFormula>ISNUMBER(FIND(Keyword変換後_要補足説明,照会事項[[#This Row],[回答]]))</calculatedColumnFormula>
    </tableColumn>
    <tableColumn id="21" name="Fwk補足説明空き" dataDxfId="8">
      <calculatedColumnFormula>ISBLANK(照会事項[[#This Row],[補足説明]])</calculatedColumnFormula>
    </tableColumn>
    <tableColumn id="14" name="F要補足説明" dataDxfId="7">
      <calculatedColumnFormula>AND(照会事項[[#This Row],[Fwk要補足説明]],照会事項[[#This Row],[Fwk補足説明空き]])</calculatedColumnFormula>
    </tableColumn>
    <tableColumn id="12" name="列1" dataDxfId="6"/>
    <tableColumn id="2" name="照会事項入力用" dataDxfId="5"/>
    <tableColumn id="3" name="補足" dataDxfId="4"/>
    <tableColumn id="15" name="選択肢" dataDxfId="3"/>
    <tableColumn id="23" name="回答入力単位・形式"/>
    <tableColumn id="4" name="回答" dataCellStyle="標準"/>
    <tableColumn id="5" name="補足説明"/>
  </tableColumns>
  <tableStyleInfo name="TableStyleMedium12" showFirstColumn="0" showLastColumn="0" showRowStripes="0" showColumnStripes="0"/>
</table>
</file>

<file path=xl/tables/table3.xml><?xml version="1.0" encoding="utf-8"?>
<table xmlns="http://schemas.openxmlformats.org/spreadsheetml/2006/main" id="8" name="補足" displayName="補足" ref="D4:E6" totalsRowShown="0">
  <autoFilter ref="D4:E6"/>
  <tableColumns count="2">
    <tableColumn id="1" name="役割"/>
    <tableColumn id="2" name="補足"/>
  </tableColumns>
  <tableStyleInfo name="TableStyleMedium3" showFirstColumn="0" showLastColumn="0" showRowStripes="1" showColumnStripes="0"/>
</table>
</file>

<file path=xl/tables/table4.xml><?xml version="1.0" encoding="utf-8"?>
<table xmlns="http://schemas.openxmlformats.org/spreadsheetml/2006/main" id="10" name="設定値" displayName="設定値" ref="A3:B9" totalsRowShown="0">
  <autoFilter ref="A3:B9"/>
  <tableColumns count="2">
    <tableColumn id="1" name="項目名"/>
    <tableColumn id="2" name="値"/>
  </tableColumns>
  <tableStyleInfo name="TableStyleMedium3" showFirstColumn="0" showLastColumn="0" showRowStripes="1" showColumnStripes="0"/>
</table>
</file>

<file path=xl/tables/table5.xml><?xml version="1.0" encoding="utf-8"?>
<table xmlns="http://schemas.openxmlformats.org/spreadsheetml/2006/main" id="9" name="選択肢PD用" displayName="選択肢PD用" ref="H4:M33" tableType="queryTable" totalsRowShown="0">
  <autoFilter ref="H4:M33"/>
  <tableColumns count="6">
    <tableColumn id="1" uniqueName="1" name="選択肢" queryTableFieldId="1"/>
    <tableColumn id="2" uniqueName="2" name="選択肢個数" queryTableFieldId="2"/>
    <tableColumn id="3" uniqueName="3" name="選択肢分割.1" queryTableFieldId="3"/>
    <tableColumn id="4" uniqueName="4" name="選択肢分割.2" queryTableFieldId="4"/>
    <tableColumn id="5" uniqueName="5" name="選択肢分割.3" queryTableFieldId="5"/>
    <tableColumn id="6" uniqueName="6" name="選択肢分割.4" queryTableFieldId="6"/>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ユーザー定義 2">
      <a:majorFont>
        <a:latin typeface="Calibri"/>
        <a:ea typeface="Meiryo UI"/>
        <a:cs typeface=""/>
      </a:majorFont>
      <a:minorFont>
        <a:latin typeface="Calibri"/>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zoomScale="115" zoomScaleNormal="115" workbookViewId="0">
      <selection activeCell="C9" sqref="C9"/>
    </sheetView>
  </sheetViews>
  <sheetFormatPr defaultRowHeight="15.75" x14ac:dyDescent="0.25"/>
  <cols>
    <col min="1" max="1" width="15.33203125" bestFit="1" customWidth="1"/>
    <col min="2" max="2" width="40.77734375" customWidth="1"/>
  </cols>
  <sheetData>
    <row r="1" spans="1:2" x14ac:dyDescent="0.25">
      <c r="A1" t="s">
        <v>10</v>
      </c>
      <c r="B1" t="s">
        <v>11</v>
      </c>
    </row>
    <row r="2" spans="1:2" x14ac:dyDescent="0.25">
      <c r="A2" t="s">
        <v>12</v>
      </c>
    </row>
    <row r="3" spans="1:2" x14ac:dyDescent="0.25">
      <c r="A3" t="s">
        <v>13</v>
      </c>
    </row>
    <row r="4" spans="1:2" x14ac:dyDescent="0.25">
      <c r="A4" t="s">
        <v>14</v>
      </c>
    </row>
    <row r="5" spans="1:2" x14ac:dyDescent="0.25">
      <c r="A5" t="s">
        <v>16</v>
      </c>
    </row>
    <row r="6" spans="1:2" x14ac:dyDescent="0.25">
      <c r="A6" t="s">
        <v>17</v>
      </c>
    </row>
    <row r="7" spans="1:2" x14ac:dyDescent="0.25">
      <c r="A7" t="s">
        <v>19</v>
      </c>
    </row>
    <row r="8" spans="1:2" x14ac:dyDescent="0.25">
      <c r="A8" t="s">
        <v>15</v>
      </c>
    </row>
    <row r="9" spans="1:2" x14ac:dyDescent="0.25">
      <c r="A9" t="s">
        <v>18</v>
      </c>
    </row>
  </sheetData>
  <phoneticPr fontId="1"/>
  <pageMargins left="0.70866141732283472" right="0.70866141732283472" top="0.74803149606299213" bottom="0.74803149606299213" header="0.31496062992125984" footer="0.31496062992125984"/>
  <pageSetup paperSize="9" orientation="landscape" r:id="rId1"/>
  <headerFooter>
    <oddHeader>&amp;L&amp;A</oddHeader>
    <oddFooter>&amp;L&amp;Z
&amp;F&amp;R&amp;P / &amp;N ページ</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33FF"/>
  </sheetPr>
  <dimension ref="A1:AF228"/>
  <sheetViews>
    <sheetView tabSelected="1" view="pageBreakPreview" zoomScale="80" zoomScaleNormal="80" zoomScaleSheetLayoutView="80" workbookViewId="0">
      <pane xSplit="2" ySplit="3" topLeftCell="C118" activePane="bottomRight" state="frozen"/>
      <selection pane="topRight" activeCell="C1" sqref="C1"/>
      <selection pane="bottomLeft" activeCell="A3" sqref="A3"/>
      <selection pane="bottomRight" activeCell="AA123" sqref="AA123"/>
    </sheetView>
  </sheetViews>
  <sheetFormatPr defaultRowHeight="15.75" outlineLevelCol="3" x14ac:dyDescent="0.25"/>
  <cols>
    <col min="1" max="1" width="7.109375" customWidth="1"/>
    <col min="2" max="2" width="42.77734375" style="18" customWidth="1"/>
    <col min="3" max="3" width="7" hidden="1" customWidth="1" outlineLevel="2"/>
    <col min="4" max="4" width="2.5546875" hidden="1" customWidth="1" outlineLevel="2"/>
    <col min="5" max="11" width="7" hidden="1" customWidth="1" outlineLevel="2"/>
    <col min="12" max="13" width="7" hidden="1" customWidth="1" outlineLevel="3"/>
    <col min="14" max="14" width="7" hidden="1" customWidth="1" outlineLevel="2"/>
    <col min="15" max="16" width="7" hidden="1" customWidth="1" outlineLevel="3"/>
    <col min="17" max="18" width="7" hidden="1" customWidth="1" outlineLevel="2"/>
    <col min="19" max="20" width="7" hidden="1" customWidth="1" outlineLevel="3"/>
    <col min="21" max="22" width="7" hidden="1" customWidth="1" outlineLevel="2"/>
    <col min="23" max="23" width="42.77734375" customWidth="1" outlineLevel="1" collapsed="1"/>
    <col min="24" max="24" width="16.88671875" customWidth="1" outlineLevel="1"/>
    <col min="25" max="25" width="16.88671875" style="1" customWidth="1" outlineLevel="1"/>
    <col min="26" max="26" width="18.109375" bestFit="1" customWidth="1"/>
    <col min="27" max="27" width="28.21875" customWidth="1"/>
    <col min="28" max="28" width="18.109375" bestFit="1" customWidth="1"/>
    <col min="29" max="29" width="4.88671875" customWidth="1"/>
  </cols>
  <sheetData>
    <row r="1" spans="1:29" x14ac:dyDescent="0.25">
      <c r="Z1" s="11" t="s">
        <v>33</v>
      </c>
      <c r="AA1" s="10"/>
      <c r="AB1" s="5"/>
    </row>
    <row r="2" spans="1:29" ht="16.5" thickBot="1" x14ac:dyDescent="0.3">
      <c r="Z2" s="11" t="s">
        <v>34</v>
      </c>
      <c r="AA2" s="12"/>
    </row>
    <row r="3" spans="1:29" ht="24.95" customHeight="1" x14ac:dyDescent="0.25">
      <c r="A3" t="s">
        <v>9</v>
      </c>
      <c r="B3" s="18" t="s">
        <v>7</v>
      </c>
      <c r="C3" s="10" t="s">
        <v>6</v>
      </c>
      <c r="D3" s="10" t="s">
        <v>35</v>
      </c>
      <c r="E3" s="10" t="s">
        <v>8</v>
      </c>
      <c r="F3" s="10" t="s">
        <v>69</v>
      </c>
      <c r="G3" s="10" t="s">
        <v>71</v>
      </c>
      <c r="H3" s="10" t="s">
        <v>66</v>
      </c>
      <c r="I3" s="10" t="s">
        <v>67</v>
      </c>
      <c r="J3" s="10" t="s">
        <v>46</v>
      </c>
      <c r="K3" s="10" t="s">
        <v>36</v>
      </c>
      <c r="L3" s="10" t="s">
        <v>84</v>
      </c>
      <c r="M3" s="10" t="s">
        <v>85</v>
      </c>
      <c r="N3" s="10" t="s">
        <v>86</v>
      </c>
      <c r="O3" s="10" t="s">
        <v>79</v>
      </c>
      <c r="P3" s="10" t="s">
        <v>80</v>
      </c>
      <c r="Q3" s="10" t="s">
        <v>37</v>
      </c>
      <c r="R3" s="10" t="s">
        <v>38</v>
      </c>
      <c r="S3" s="10" t="s">
        <v>81</v>
      </c>
      <c r="T3" s="10" t="s">
        <v>82</v>
      </c>
      <c r="U3" s="10" t="s">
        <v>57</v>
      </c>
      <c r="V3" s="10" t="s">
        <v>28</v>
      </c>
      <c r="W3" t="s">
        <v>32</v>
      </c>
      <c r="X3" s="2" t="s">
        <v>31</v>
      </c>
      <c r="Y3" s="9" t="s">
        <v>43</v>
      </c>
      <c r="Z3" t="s">
        <v>1</v>
      </c>
      <c r="AA3" s="2" t="s">
        <v>29</v>
      </c>
      <c r="AB3" t="s">
        <v>30</v>
      </c>
    </row>
    <row r="4" spans="1:29" ht="24.95" customHeight="1" x14ac:dyDescent="0.25">
      <c r="A4" s="32" t="str">
        <f>IF(照会事項[[#This Row],[IsQuestion]],照会事項[[#This Row],[SEQ]],"")</f>
        <v/>
      </c>
      <c r="B4" s="7" t="str">
        <f>CONCATENATE(照会事項[[#This Row],[照会事項補足]],照会事項[[#This Row],[照会事項入力用]],照会事項[[#This Row],[照会事項選択肢]])</f>
        <v>★ 遠方監視システムの基本構成等について</v>
      </c>
      <c r="C4" s="4" t="b">
        <f>AND(照会事項[[#This Row],[照会事項入力用]]&lt;&gt;"",照会事項[[#This Row],[補足]]="")</f>
        <v>0</v>
      </c>
      <c r="D4" s="4">
        <f>IF(照会事項[[#This Row],[IsQuestion]],1,0)</f>
        <v>0</v>
      </c>
      <c r="E4" s="4">
        <f ca="1">IFERROR(OFFSET(照会事項[[#This Row],[SEQ]],-1,0)+照会事項[[#This Row],[CountUp]],照会事項[[#This Row],[CountUp]])</f>
        <v>0</v>
      </c>
      <c r="F4" s="4" t="str">
        <f>TEXT(照会事項[[#This Row],[補足]],表示形式_照会事項補足)</f>
        <v xml:space="preserve">★ </v>
      </c>
      <c r="G4" s="4" t="str">
        <f>IF(照会事項[[#This Row],[Fwk回答形式選択]],CONCATENATE(改行,Keyword質問事項_選択肢,SUBSTITUTE(照会事項[[#This Row],[選択肢]],Keyword変換前_要補足説明,Keyword変換後_要補足説明)),"")</f>
        <v/>
      </c>
      <c r="H4" s="4" t="e">
        <f>MATCH(照会事項[[#This Row],[選択肢]],選択肢PD用[選択肢],0)</f>
        <v>#N/A</v>
      </c>
      <c r="I4" s="4" t="e">
        <f>INDEX(選択肢PD用[選択肢個数],照会事項[[#This Row],[選択肢PD行番号]])</f>
        <v>#N/A</v>
      </c>
      <c r="J4" s="4" t="b">
        <f>照会事項[[#This Row],[補足]]=見出し</f>
        <v>1</v>
      </c>
      <c r="K4" s="4" t="b">
        <f ca="1">AND(TRIM(照会事項[[#This Row],[照会事項]])&lt;&gt;"",OFFSET(照会事項[[#This Row],[IsQuestion]],1,0))</f>
        <v>1</v>
      </c>
      <c r="L4" s="4" t="b">
        <f>NOT(ISBLANK(照会事項[[#This Row],[選択肢]]))</f>
        <v>0</v>
      </c>
      <c r="M4" s="4" t="b">
        <f>照会事項[[#This Row],[回答入力単位・形式]]=Keyword条件_回答形式選択</f>
        <v>0</v>
      </c>
      <c r="N4" s="4" t="b">
        <f>_xlfn.XOR(照会事項[[#This Row],[Fwk選択肢あり]],照会事項[[#This Row],[Fwk回答形式選択]])</f>
        <v>0</v>
      </c>
      <c r="O4" s="4" t="b">
        <f>LEFT(照会事項[[#This Row],[照会事項入力用]],1)="◤"</f>
        <v>0</v>
      </c>
      <c r="P4" s="4" t="b">
        <f>ISBLANK(照会事項[[#This Row],[回答]])</f>
        <v>1</v>
      </c>
      <c r="Q4" s="4" t="b">
        <f>AND(照会事項[[#This Row],[IsQuestion]],照会事項[[#This Row],[Fwk回答欄空き]],NOT(照会事項[[#This Row],[Fwk要回答条件あり]]))</f>
        <v>0</v>
      </c>
      <c r="R4" s="4" t="b">
        <f>AND(照会事項[[#This Row],[IsQuestion]],照会事項[[#This Row],[Fwk回答欄空き]],照会事項[[#This Row],[Fwk要回答条件あり]])</f>
        <v>0</v>
      </c>
      <c r="S4" s="4" t="b">
        <f>ISNUMBER(FIND(Keyword変換後_要補足説明,照会事項[[#This Row],[回答]]))</f>
        <v>0</v>
      </c>
      <c r="T4" s="4" t="b">
        <f>ISBLANK(照会事項[[#This Row],[補足説明]])</f>
        <v>1</v>
      </c>
      <c r="U4" s="4" t="b">
        <f>AND(照会事項[[#This Row],[Fwk要補足説明]],照会事項[[#This Row],[Fwk補足説明空き]])</f>
        <v>0</v>
      </c>
      <c r="V4" s="4"/>
      <c r="W4" s="1" t="s">
        <v>154</v>
      </c>
      <c r="X4" s="5" t="s">
        <v>27</v>
      </c>
      <c r="Y4" s="17"/>
      <c r="AA4" s="5"/>
    </row>
    <row r="5" spans="1:29" ht="24.95" customHeight="1" x14ac:dyDescent="0.25">
      <c r="A5" s="32">
        <f ca="1">IF(照会事項[[#This Row],[IsQuestion]],照会事項[[#This Row],[SEQ]],"")</f>
        <v>1</v>
      </c>
      <c r="B5" s="19" t="str">
        <f>CONCATENATE(照会事項[[#This Row],[照会事項補足]],照会事項[[#This Row],[照会事項入力用]],照会事項[[#This Row],[照会事項選択肢]])</f>
        <v>提供予定のパッケージ名称を記載</v>
      </c>
      <c r="C5" s="3" t="b">
        <f>AND(照会事項[[#This Row],[照会事項入力用]]&lt;&gt;"",照会事項[[#This Row],[補足]]="")</f>
        <v>1</v>
      </c>
      <c r="D5" s="4">
        <f>IF(照会事項[[#This Row],[IsQuestion]],1,0)</f>
        <v>1</v>
      </c>
      <c r="E5" s="3">
        <f ca="1">IFERROR(OFFSET(照会事項[[#This Row],[SEQ]],-1,0)+照会事項[[#This Row],[CountUp]],照会事項[[#This Row],[CountUp]])</f>
        <v>1</v>
      </c>
      <c r="F5" s="4" t="str">
        <f>TEXT(照会事項[[#This Row],[補足]],表示形式_照会事項補足)</f>
        <v/>
      </c>
      <c r="G5" s="4" t="str">
        <f>IF(照会事項[[#This Row],[Fwk回答形式選択]],CONCATENATE(改行,Keyword質問事項_選択肢,SUBSTITUTE(照会事項[[#This Row],[選択肢]],Keyword変換前_要補足説明,Keyword変換後_要補足説明)),"")</f>
        <v/>
      </c>
      <c r="H5" s="4" t="e">
        <f>MATCH(照会事項[[#This Row],[選択肢]],選択肢PD用[選択肢],0)</f>
        <v>#N/A</v>
      </c>
      <c r="I5" s="4" t="e">
        <f>INDEX(選択肢PD用[選択肢個数],照会事項[[#This Row],[選択肢PD行番号]])</f>
        <v>#N/A</v>
      </c>
      <c r="J5" s="4" t="b">
        <f>照会事項[[#This Row],[補足]]=見出し</f>
        <v>0</v>
      </c>
      <c r="K5" s="4" t="b">
        <f ca="1">AND(TRIM(照会事項[[#This Row],[照会事項]])&lt;&gt;"",OFFSET(照会事項[[#This Row],[IsQuestion]],1,0))</f>
        <v>0</v>
      </c>
      <c r="L5" s="4" t="b">
        <f>NOT(ISBLANK(照会事項[[#This Row],[選択肢]]))</f>
        <v>0</v>
      </c>
      <c r="M5" s="4" t="b">
        <f>照会事項[[#This Row],[回答入力単位・形式]]=Keyword条件_回答形式選択</f>
        <v>0</v>
      </c>
      <c r="N5" s="4" t="b">
        <f>_xlfn.XOR(照会事項[[#This Row],[Fwk選択肢あり]],照会事項[[#This Row],[Fwk回答形式選択]])</f>
        <v>0</v>
      </c>
      <c r="O5" s="3" t="b">
        <f>LEFT(照会事項[[#This Row],[照会事項入力用]],1)="◤"</f>
        <v>0</v>
      </c>
      <c r="P5" s="3" t="b">
        <f>ISBLANK(照会事項[[#This Row],[回答]])</f>
        <v>1</v>
      </c>
      <c r="Q5" s="3" t="b">
        <f>AND(照会事項[[#This Row],[IsQuestion]],照会事項[[#This Row],[Fwk回答欄空き]],NOT(照会事項[[#This Row],[Fwk要回答条件あり]]))</f>
        <v>1</v>
      </c>
      <c r="R5" s="3" t="b">
        <f>AND(照会事項[[#This Row],[IsQuestion]],照会事項[[#This Row],[Fwk回答欄空き]],照会事項[[#This Row],[Fwk要回答条件あり]])</f>
        <v>0</v>
      </c>
      <c r="S5" s="4" t="b">
        <f>ISNUMBER(FIND(Keyword変換後_要補足説明,照会事項[[#This Row],[回答]]))</f>
        <v>0</v>
      </c>
      <c r="T5" s="4" t="b">
        <f>ISBLANK(照会事項[[#This Row],[補足説明]])</f>
        <v>1</v>
      </c>
      <c r="U5" s="4" t="b">
        <f>AND(照会事項[[#This Row],[Fwk要補足説明]],照会事項[[#This Row],[Fwk補足説明空き]])</f>
        <v>0</v>
      </c>
      <c r="V5" s="4"/>
      <c r="W5" s="1" t="s">
        <v>166</v>
      </c>
      <c r="X5" s="5"/>
      <c r="Y5" s="16"/>
      <c r="Z5" t="s">
        <v>3</v>
      </c>
      <c r="AA5" s="5"/>
      <c r="AC5" s="20"/>
    </row>
    <row r="6" spans="1:29" ht="41.1" customHeight="1" x14ac:dyDescent="0.25">
      <c r="A6" s="32" t="str">
        <f>IF(照会事項[[#This Row],[IsQuestion]],照会事項[[#This Row],[SEQ]],"")</f>
        <v/>
      </c>
      <c r="B6" s="7" t="str">
        <f>CONCATENATE(照会事項[[#This Row],[照会事項補足]],照会事項[[#This Row],[照会事項入力用]],照会事項[[#This Row],[照会事項選択肢]])</f>
        <v>※ 本RFIの質問及び、別添ファイルの非機能要求グレードの質問を踏まえて当市に提案するシステムについて記載</v>
      </c>
      <c r="C6" s="4" t="b">
        <f>AND(照会事項[[#This Row],[照会事項入力用]]&lt;&gt;"",照会事項[[#This Row],[補足]]="")</f>
        <v>0</v>
      </c>
      <c r="D6" s="4">
        <f>IF(照会事項[[#This Row],[IsQuestion]],1,0)</f>
        <v>0</v>
      </c>
      <c r="E6" s="4">
        <f ca="1">IFERROR(OFFSET(照会事項[[#This Row],[SEQ]],-1,0)+照会事項[[#This Row],[CountUp]],照会事項[[#This Row],[CountUp]])</f>
        <v>1</v>
      </c>
      <c r="F6" s="4" t="str">
        <f>TEXT(照会事項[[#This Row],[補足]],表示形式_照会事項補足)</f>
        <v xml:space="preserve">※ </v>
      </c>
      <c r="G6" s="4" t="str">
        <f>IF(照会事項[[#This Row],[Fwk回答形式選択]],CONCATENATE(改行,Keyword質問事項_選択肢,SUBSTITUTE(照会事項[[#This Row],[選択肢]],Keyword変換前_要補足説明,Keyword変換後_要補足説明)),"")</f>
        <v/>
      </c>
      <c r="H6" s="4" t="e">
        <f>MATCH(照会事項[[#This Row],[選択肢]],選択肢PD用[選択肢],0)</f>
        <v>#N/A</v>
      </c>
      <c r="I6" s="4" t="e">
        <f>INDEX(選択肢PD用[選択肢個数],照会事項[[#This Row],[選択肢PD行番号]])</f>
        <v>#N/A</v>
      </c>
      <c r="J6" s="4" t="b">
        <f>照会事項[[#This Row],[補足]]=見出し</f>
        <v>0</v>
      </c>
      <c r="K6" s="4" t="b">
        <f ca="1">AND(TRIM(照会事項[[#This Row],[照会事項]])&lt;&gt;"",OFFSET(照会事項[[#This Row],[IsQuestion]],1,0))</f>
        <v>1</v>
      </c>
      <c r="L6" s="4" t="b">
        <f>NOT(ISBLANK(照会事項[[#This Row],[選択肢]]))</f>
        <v>0</v>
      </c>
      <c r="M6" s="4" t="b">
        <f>照会事項[[#This Row],[回答入力単位・形式]]=Keyword条件_回答形式選択</f>
        <v>0</v>
      </c>
      <c r="N6" s="4" t="b">
        <f>_xlfn.XOR(照会事項[[#This Row],[Fwk選択肢あり]],照会事項[[#This Row],[Fwk回答形式選択]])</f>
        <v>0</v>
      </c>
      <c r="O6" s="4" t="b">
        <f>LEFT(照会事項[[#This Row],[照会事項入力用]],1)="◤"</f>
        <v>0</v>
      </c>
      <c r="P6" s="4" t="b">
        <f>ISBLANK(照会事項[[#This Row],[回答]])</f>
        <v>1</v>
      </c>
      <c r="Q6" s="4" t="b">
        <f>AND(照会事項[[#This Row],[IsQuestion]],照会事項[[#This Row],[Fwk回答欄空き]],NOT(照会事項[[#This Row],[Fwk要回答条件あり]]))</f>
        <v>0</v>
      </c>
      <c r="R6" s="4" t="b">
        <f>AND(照会事項[[#This Row],[IsQuestion]],照会事項[[#This Row],[Fwk回答欄空き]],照会事項[[#This Row],[Fwk要回答条件あり]])</f>
        <v>0</v>
      </c>
      <c r="S6" s="4" t="b">
        <f>ISNUMBER(FIND(Keyword変換後_要補足説明,照会事項[[#This Row],[回答]]))</f>
        <v>0</v>
      </c>
      <c r="T6" s="4" t="b">
        <f>ISBLANK(照会事項[[#This Row],[補足説明]])</f>
        <v>1</v>
      </c>
      <c r="U6" s="4" t="b">
        <f>AND(照会事項[[#This Row],[Fwk要補足説明]],照会事項[[#This Row],[Fwk補足説明空き]])</f>
        <v>0</v>
      </c>
      <c r="V6" s="4"/>
      <c r="W6" s="1" t="s">
        <v>214</v>
      </c>
      <c r="X6" s="5" t="s">
        <v>4</v>
      </c>
      <c r="Y6" s="17"/>
      <c r="AA6" s="5"/>
      <c r="AC6" s="20"/>
    </row>
    <row r="7" spans="1:29" ht="24.95" customHeight="1" x14ac:dyDescent="0.25">
      <c r="A7" s="32">
        <f ca="1">IF(照会事項[[#This Row],[IsQuestion]],照会事項[[#This Row],[SEQ]],"")</f>
        <v>2</v>
      </c>
      <c r="B7" s="19" t="str">
        <f>CONCATENATE(照会事項[[#This Row],[照会事項補足]],照会事項[[#This Row],[照会事項入力用]],照会事項[[#This Row],[照会事項選択肢]])</f>
        <v>提供予定のパッケージを紹介しているWebページを記載</v>
      </c>
      <c r="C7" s="3" t="b">
        <f>AND(照会事項[[#This Row],[照会事項入力用]]&lt;&gt;"",照会事項[[#This Row],[補足]]="")</f>
        <v>1</v>
      </c>
      <c r="D7" s="4">
        <f>IF(照会事項[[#This Row],[IsQuestion]],1,0)</f>
        <v>1</v>
      </c>
      <c r="E7" s="3">
        <f ca="1">IFERROR(OFFSET(照会事項[[#This Row],[SEQ]],-1,0)+照会事項[[#This Row],[CountUp]],照会事項[[#This Row],[CountUp]])</f>
        <v>2</v>
      </c>
      <c r="F7" s="4" t="str">
        <f>TEXT(照会事項[[#This Row],[補足]],表示形式_照会事項補足)</f>
        <v/>
      </c>
      <c r="G7" s="4" t="str">
        <f>IF(照会事項[[#This Row],[Fwk回答形式選択]],CONCATENATE(改行,Keyword質問事項_選択肢,SUBSTITUTE(照会事項[[#This Row],[選択肢]],Keyword変換前_要補足説明,Keyword変換後_要補足説明)),"")</f>
        <v/>
      </c>
      <c r="H7" s="4" t="e">
        <f>MATCH(照会事項[[#This Row],[選択肢]],選択肢PD用[選択肢],0)</f>
        <v>#N/A</v>
      </c>
      <c r="I7" s="4" t="e">
        <f>INDEX(選択肢PD用[選択肢個数],照会事項[[#This Row],[選択肢PD行番号]])</f>
        <v>#N/A</v>
      </c>
      <c r="J7" s="4" t="b">
        <f>照会事項[[#This Row],[補足]]=見出し</f>
        <v>0</v>
      </c>
      <c r="K7" s="4" t="b">
        <f ca="1">AND(TRIM(照会事項[[#This Row],[照会事項]])&lt;&gt;"",OFFSET(照会事項[[#This Row],[IsQuestion]],1,0))</f>
        <v>0</v>
      </c>
      <c r="L7" s="4" t="b">
        <f>NOT(ISBLANK(照会事項[[#This Row],[選択肢]]))</f>
        <v>0</v>
      </c>
      <c r="M7" s="4" t="b">
        <f>照会事項[[#This Row],[回答入力単位・形式]]=Keyword条件_回答形式選択</f>
        <v>0</v>
      </c>
      <c r="N7" s="4" t="b">
        <f>_xlfn.XOR(照会事項[[#This Row],[Fwk選択肢あり]],照会事項[[#This Row],[Fwk回答形式選択]])</f>
        <v>0</v>
      </c>
      <c r="O7" s="3" t="b">
        <f>LEFT(照会事項[[#This Row],[照会事項入力用]],1)="◤"</f>
        <v>0</v>
      </c>
      <c r="P7" s="3" t="b">
        <f>ISBLANK(照会事項[[#This Row],[回答]])</f>
        <v>1</v>
      </c>
      <c r="Q7" s="3" t="b">
        <f>AND(照会事項[[#This Row],[IsQuestion]],照会事項[[#This Row],[Fwk回答欄空き]],NOT(照会事項[[#This Row],[Fwk要回答条件あり]]))</f>
        <v>1</v>
      </c>
      <c r="R7" s="3" t="b">
        <f>AND(照会事項[[#This Row],[IsQuestion]],照会事項[[#This Row],[Fwk回答欄空き]],照会事項[[#This Row],[Fwk要回答条件あり]])</f>
        <v>0</v>
      </c>
      <c r="S7" s="4" t="b">
        <f>ISNUMBER(FIND(Keyword変換後_要補足説明,照会事項[[#This Row],[回答]]))</f>
        <v>0</v>
      </c>
      <c r="T7" s="4" t="b">
        <f>ISBLANK(照会事項[[#This Row],[補足説明]])</f>
        <v>1</v>
      </c>
      <c r="U7" s="4" t="b">
        <f>AND(照会事項[[#This Row],[Fwk要補足説明]],照会事項[[#This Row],[Fwk補足説明空き]])</f>
        <v>0</v>
      </c>
      <c r="V7" s="4"/>
      <c r="W7" s="1" t="s">
        <v>167</v>
      </c>
      <c r="X7" s="5"/>
      <c r="Y7" s="16"/>
      <c r="Z7" t="s">
        <v>114</v>
      </c>
      <c r="AA7" s="5"/>
      <c r="AC7" s="20"/>
    </row>
    <row r="8" spans="1:29" ht="41.1" customHeight="1" x14ac:dyDescent="0.25">
      <c r="A8" s="32" t="str">
        <f>IF(照会事項[[#This Row],[IsQuestion]],照会事項[[#This Row],[SEQ]],"")</f>
        <v/>
      </c>
      <c r="B8" s="7" t="str">
        <f>CONCATENATE(照会事項[[#This Row],[照会事項補足]],照会事項[[#This Row],[照会事項入力用]],照会事項[[#This Row],[照会事項選択肢]])</f>
        <v>※ Web以外で提供可能な資料がある場合は、PDFでご提供ください</v>
      </c>
      <c r="C8" s="4" t="b">
        <f>AND(照会事項[[#This Row],[照会事項入力用]]&lt;&gt;"",照会事項[[#This Row],[補足]]="")</f>
        <v>0</v>
      </c>
      <c r="D8" s="4">
        <f>IF(照会事項[[#This Row],[IsQuestion]],1,0)</f>
        <v>0</v>
      </c>
      <c r="E8" s="4">
        <f ca="1">IFERROR(OFFSET(照会事項[[#This Row],[SEQ]],-1,0)+照会事項[[#This Row],[CountUp]],照会事項[[#This Row],[CountUp]])</f>
        <v>2</v>
      </c>
      <c r="F8" s="4" t="str">
        <f>TEXT(照会事項[[#This Row],[補足]],表示形式_照会事項補足)</f>
        <v xml:space="preserve">※ </v>
      </c>
      <c r="G8" s="4" t="str">
        <f>IF(照会事項[[#This Row],[Fwk回答形式選択]],CONCATENATE(改行,Keyword質問事項_選択肢,SUBSTITUTE(照会事項[[#This Row],[選択肢]],Keyword変換前_要補足説明,Keyword変換後_要補足説明)),"")</f>
        <v/>
      </c>
      <c r="H8" s="4" t="e">
        <f>MATCH(照会事項[[#This Row],[選択肢]],選択肢PD用[選択肢],0)</f>
        <v>#N/A</v>
      </c>
      <c r="I8" s="4" t="e">
        <f>INDEX(選択肢PD用[選択肢個数],照会事項[[#This Row],[選択肢PD行番号]])</f>
        <v>#N/A</v>
      </c>
      <c r="J8" s="4" t="b">
        <f>照会事項[[#This Row],[補足]]=見出し</f>
        <v>0</v>
      </c>
      <c r="K8" s="4" t="b">
        <f ca="1">AND(TRIM(照会事項[[#This Row],[照会事項]])&lt;&gt;"",OFFSET(照会事項[[#This Row],[IsQuestion]],1,0))</f>
        <v>0</v>
      </c>
      <c r="L8" s="4" t="b">
        <f>NOT(ISBLANK(照会事項[[#This Row],[選択肢]]))</f>
        <v>0</v>
      </c>
      <c r="M8" s="4" t="b">
        <f>照会事項[[#This Row],[回答入力単位・形式]]=Keyword条件_回答形式選択</f>
        <v>0</v>
      </c>
      <c r="N8" s="4" t="b">
        <f>_xlfn.XOR(照会事項[[#This Row],[Fwk選択肢あり]],照会事項[[#This Row],[Fwk回答形式選択]])</f>
        <v>0</v>
      </c>
      <c r="O8" s="4" t="b">
        <f>LEFT(照会事項[[#This Row],[照会事項入力用]],1)="◤"</f>
        <v>0</v>
      </c>
      <c r="P8" s="4" t="b">
        <f>ISBLANK(照会事項[[#This Row],[回答]])</f>
        <v>1</v>
      </c>
      <c r="Q8" s="4" t="b">
        <f>AND(照会事項[[#This Row],[IsQuestion]],照会事項[[#This Row],[Fwk回答欄空き]],NOT(照会事項[[#This Row],[Fwk要回答条件あり]]))</f>
        <v>0</v>
      </c>
      <c r="R8" s="4" t="b">
        <f>AND(照会事項[[#This Row],[IsQuestion]],照会事項[[#This Row],[Fwk回答欄空き]],照会事項[[#This Row],[Fwk要回答条件あり]])</f>
        <v>0</v>
      </c>
      <c r="S8" s="4" t="b">
        <f>ISNUMBER(FIND(Keyword変換後_要補足説明,照会事項[[#This Row],[回答]]))</f>
        <v>0</v>
      </c>
      <c r="T8" s="4" t="b">
        <f>ISBLANK(照会事項[[#This Row],[補足説明]])</f>
        <v>1</v>
      </c>
      <c r="U8" s="4" t="b">
        <f>AND(照会事項[[#This Row],[Fwk要補足説明]],照会事項[[#This Row],[Fwk補足説明空き]])</f>
        <v>0</v>
      </c>
      <c r="V8" s="4"/>
      <c r="W8" s="1" t="s">
        <v>234</v>
      </c>
      <c r="X8" s="5" t="s">
        <v>4</v>
      </c>
      <c r="Y8" s="17"/>
      <c r="Z8" t="s">
        <v>99</v>
      </c>
      <c r="AA8" s="5"/>
      <c r="AC8" s="20"/>
    </row>
    <row r="9" spans="1:29" ht="41.1" customHeight="1" x14ac:dyDescent="0.25">
      <c r="A9" s="32" t="str">
        <f>IF(照会事項[[#This Row],[IsQuestion]],照会事項[[#This Row],[SEQ]],"")</f>
        <v/>
      </c>
      <c r="B9" s="7" t="str">
        <f>CONCATENATE(照会事項[[#This Row],[照会事項補足]],照会事項[[#This Row],[照会事項入力用]],照会事項[[#This Row],[照会事項選択肢]])</f>
        <v>※ 提案する監視システムは、運用されている現行システムだけでなく、今年度中に提供可能になるものでも可</v>
      </c>
      <c r="C9" s="4" t="b">
        <f>AND(照会事項[[#This Row],[照会事項入力用]]&lt;&gt;"",照会事項[[#This Row],[補足]]="")</f>
        <v>0</v>
      </c>
      <c r="D9" s="4">
        <f>IF(照会事項[[#This Row],[IsQuestion]],1,0)</f>
        <v>0</v>
      </c>
      <c r="E9" s="4">
        <f ca="1">IFERROR(OFFSET(照会事項[[#This Row],[SEQ]],-1,0)+照会事項[[#This Row],[CountUp]],照会事項[[#This Row],[CountUp]])</f>
        <v>2</v>
      </c>
      <c r="F9" s="4" t="str">
        <f>TEXT(照会事項[[#This Row],[補足]],表示形式_照会事項補足)</f>
        <v xml:space="preserve">※ </v>
      </c>
      <c r="G9" s="4" t="str">
        <f>IF(照会事項[[#This Row],[Fwk回答形式選択]],CONCATENATE(改行,Keyword質問事項_選択肢,SUBSTITUTE(照会事項[[#This Row],[選択肢]],Keyword変換前_要補足説明,Keyword変換後_要補足説明)),"")</f>
        <v/>
      </c>
      <c r="H9" s="4" t="e">
        <f>MATCH(照会事項[[#This Row],[選択肢]],選択肢PD用[選択肢],0)</f>
        <v>#N/A</v>
      </c>
      <c r="I9" s="4" t="e">
        <f>INDEX(選択肢PD用[選択肢個数],照会事項[[#This Row],[選択肢PD行番号]])</f>
        <v>#N/A</v>
      </c>
      <c r="J9" s="4" t="b">
        <f>照会事項[[#This Row],[補足]]=見出し</f>
        <v>0</v>
      </c>
      <c r="K9" s="4" t="b">
        <f ca="1">AND(TRIM(照会事項[[#This Row],[照会事項]])&lt;&gt;"",OFFSET(照会事項[[#This Row],[IsQuestion]],1,0))</f>
        <v>1</v>
      </c>
      <c r="L9" s="4" t="b">
        <f>NOT(ISBLANK(照会事項[[#This Row],[選択肢]]))</f>
        <v>0</v>
      </c>
      <c r="M9" s="4" t="b">
        <f>照会事項[[#This Row],[回答入力単位・形式]]=Keyword条件_回答形式選択</f>
        <v>0</v>
      </c>
      <c r="N9" s="4" t="b">
        <f>_xlfn.XOR(照会事項[[#This Row],[Fwk選択肢あり]],照会事項[[#This Row],[Fwk回答形式選択]])</f>
        <v>0</v>
      </c>
      <c r="O9" s="4" t="b">
        <f>LEFT(照会事項[[#This Row],[照会事項入力用]],1)="◤"</f>
        <v>0</v>
      </c>
      <c r="P9" s="4" t="b">
        <f>ISBLANK(照会事項[[#This Row],[回答]])</f>
        <v>1</v>
      </c>
      <c r="Q9" s="4" t="b">
        <f>AND(照会事項[[#This Row],[IsQuestion]],照会事項[[#This Row],[Fwk回答欄空き]],NOT(照会事項[[#This Row],[Fwk要回答条件あり]]))</f>
        <v>0</v>
      </c>
      <c r="R9" s="4" t="b">
        <f>AND(照会事項[[#This Row],[IsQuestion]],照会事項[[#This Row],[Fwk回答欄空き]],照会事項[[#This Row],[Fwk要回答条件あり]])</f>
        <v>0</v>
      </c>
      <c r="S9" s="4" t="b">
        <f>ISNUMBER(FIND(Keyword変換後_要補足説明,照会事項[[#This Row],[回答]]))</f>
        <v>0</v>
      </c>
      <c r="T9" s="4" t="b">
        <f>ISBLANK(照会事項[[#This Row],[補足説明]])</f>
        <v>1</v>
      </c>
      <c r="U9" s="4" t="b">
        <f>AND(照会事項[[#This Row],[Fwk要補足説明]],照会事項[[#This Row],[Fwk補足説明空き]])</f>
        <v>0</v>
      </c>
      <c r="V9" s="4"/>
      <c r="W9" s="1" t="s">
        <v>235</v>
      </c>
      <c r="X9" s="5" t="s">
        <v>4</v>
      </c>
      <c r="Y9" s="17"/>
      <c r="AA9" s="5"/>
      <c r="AC9" s="20"/>
    </row>
    <row r="10" spans="1:29" ht="72.95" customHeight="1" x14ac:dyDescent="0.25">
      <c r="A10" s="32">
        <f ca="1">IF(照会事項[[#This Row],[IsQuestion]],照会事項[[#This Row],[SEQ]],"")</f>
        <v>3</v>
      </c>
      <c r="B10" s="7" t="str">
        <f>CONCATENATE(照会事項[[#This Row],[照会事項補足]],照会事項[[#This Row],[照会事項入力用]],照会事項[[#This Row],[照会事項選択肢]])</f>
        <v>監視システムの基本構造について記載
▼次からお選びください
Webブラウザ方式/クライアント・サーバ方式(クライアントに専用アプリ)/スタンドアロン方式/その他[詳細は補足説明へ記載]</v>
      </c>
      <c r="C10" s="4" t="b">
        <f>AND(照会事項[[#This Row],[照会事項入力用]]&lt;&gt;"",照会事項[[#This Row],[補足]]="")</f>
        <v>1</v>
      </c>
      <c r="D10" s="4">
        <f>IF(照会事項[[#This Row],[IsQuestion]],1,0)</f>
        <v>1</v>
      </c>
      <c r="E10" s="4">
        <f ca="1">IFERROR(OFFSET(照会事項[[#This Row],[SEQ]],-1,0)+照会事項[[#This Row],[CountUp]],照会事項[[#This Row],[CountUp]])</f>
        <v>3</v>
      </c>
      <c r="F10" s="4" t="str">
        <f>TEXT(照会事項[[#This Row],[補足]],表示形式_照会事項補足)</f>
        <v/>
      </c>
      <c r="G10" s="4" t="str">
        <f>IF(照会事項[[#This Row],[Fwk回答形式選択]],CONCATENATE(改行,Keyword質問事項_選択肢,SUBSTITUTE(照会事項[[#This Row],[選択肢]],Keyword変換前_要補足説明,Keyword変換後_要補足説明)),"")</f>
        <v xml:space="preserve">
▼次からお選びください
Webブラウザ方式/クライアント・サーバ方式(クライアントに専用アプリ)/スタンドアロン方式/その他[詳細は補足説明へ記載]</v>
      </c>
      <c r="H10" s="4">
        <f>MATCH(照会事項[[#This Row],[選択肢]],選択肢PD用[選択肢],0)</f>
        <v>1</v>
      </c>
      <c r="I10" s="4">
        <f>INDEX(選択肢PD用[選択肢個数],照会事項[[#This Row],[選択肢PD行番号]])</f>
        <v>4</v>
      </c>
      <c r="J10" s="4" t="b">
        <f>照会事項[[#This Row],[補足]]=見出し</f>
        <v>0</v>
      </c>
      <c r="K10" s="4" t="b">
        <f ca="1">AND(TRIM(照会事項[[#This Row],[照会事項]])&lt;&gt;"",OFFSET(照会事項[[#This Row],[IsQuestion]],1,0))</f>
        <v>1</v>
      </c>
      <c r="L10" s="4" t="b">
        <f>NOT(ISBLANK(照会事項[[#This Row],[選択肢]]))</f>
        <v>1</v>
      </c>
      <c r="M10" s="4" t="b">
        <f>照会事項[[#This Row],[回答入力単位・形式]]=Keyword条件_回答形式選択</f>
        <v>1</v>
      </c>
      <c r="N10" s="4" t="b">
        <f>_xlfn.XOR(照会事項[[#This Row],[Fwk選択肢あり]],照会事項[[#This Row],[Fwk回答形式選択]])</f>
        <v>0</v>
      </c>
      <c r="O10" s="4" t="b">
        <f>LEFT(照会事項[[#This Row],[照会事項入力用]],1)="◤"</f>
        <v>0</v>
      </c>
      <c r="P10" s="4" t="b">
        <f>ISBLANK(照会事項[[#This Row],[回答]])</f>
        <v>1</v>
      </c>
      <c r="Q10" s="4" t="b">
        <f>AND(照会事項[[#This Row],[IsQuestion]],照会事項[[#This Row],[Fwk回答欄空き]],NOT(照会事項[[#This Row],[Fwk要回答条件あり]]))</f>
        <v>1</v>
      </c>
      <c r="R10" s="4" t="b">
        <f>AND(照会事項[[#This Row],[IsQuestion]],照会事項[[#This Row],[Fwk回答欄空き]],照会事項[[#This Row],[Fwk要回答条件あり]])</f>
        <v>0</v>
      </c>
      <c r="S10" s="4" t="b">
        <f>ISNUMBER(FIND(Keyword変換後_要補足説明,照会事項[[#This Row],[回答]]))</f>
        <v>0</v>
      </c>
      <c r="T10" s="4" t="b">
        <f>ISBLANK(照会事項[[#This Row],[補足説明]])</f>
        <v>1</v>
      </c>
      <c r="U10" s="4" t="b">
        <f>AND(照会事項[[#This Row],[Fwk要補足説明]],照会事項[[#This Row],[Fwk補足説明空き]])</f>
        <v>0</v>
      </c>
      <c r="V10" s="4"/>
      <c r="W10" s="6" t="s">
        <v>215</v>
      </c>
      <c r="X10" s="5"/>
      <c r="Y10" s="17" t="s">
        <v>198</v>
      </c>
      <c r="Z10" t="s">
        <v>2</v>
      </c>
      <c r="AA10" s="13"/>
      <c r="AC10" s="20"/>
    </row>
    <row r="11" spans="1:29" ht="41.1" customHeight="1" x14ac:dyDescent="0.25">
      <c r="A11" s="32">
        <f ca="1">IF(照会事項[[#This Row],[IsQuestion]],照会事項[[#This Row],[SEQ]],"")</f>
        <v>4</v>
      </c>
      <c r="B11" s="7" t="str">
        <f>CONCATENATE(照会事項[[#This Row],[照会事項補足]],照会事項[[#This Row],[照会事項入力用]],照会事項[[#This Row],[照会事項選択肢]])</f>
        <v>契約締結から監視システムの移行に要する標準的な期間を記載</v>
      </c>
      <c r="C11" s="4" t="b">
        <f>AND(照会事項[[#This Row],[照会事項入力用]]&lt;&gt;"",照会事項[[#This Row],[補足]]="")</f>
        <v>1</v>
      </c>
      <c r="D11" s="4">
        <f>IF(照会事項[[#This Row],[IsQuestion]],1,0)</f>
        <v>1</v>
      </c>
      <c r="E11" s="4">
        <f ca="1">IFERROR(OFFSET(照会事項[[#This Row],[SEQ]],-1,0)+照会事項[[#This Row],[CountUp]],照会事項[[#This Row],[CountUp]])</f>
        <v>4</v>
      </c>
      <c r="F11" s="4" t="str">
        <f>TEXT(照会事項[[#This Row],[補足]],表示形式_照会事項補足)</f>
        <v/>
      </c>
      <c r="G11" s="4" t="str">
        <f>IF(照会事項[[#This Row],[Fwk回答形式選択]],CONCATENATE(改行,Keyword質問事項_選択肢,SUBSTITUTE(照会事項[[#This Row],[選択肢]],Keyword変換前_要補足説明,Keyword変換後_要補足説明)),"")</f>
        <v/>
      </c>
      <c r="H11" s="4" t="e">
        <f>MATCH(照会事項[[#This Row],[選択肢]],選択肢PD用[選択肢],0)</f>
        <v>#N/A</v>
      </c>
      <c r="I11" s="4" t="e">
        <f>INDEX(選択肢PD用[選択肢個数],照会事項[[#This Row],[選択肢PD行番号]])</f>
        <v>#N/A</v>
      </c>
      <c r="J11" s="4" t="b">
        <f>照会事項[[#This Row],[補足]]=見出し</f>
        <v>0</v>
      </c>
      <c r="K11" s="4" t="b">
        <f ca="1">AND(TRIM(照会事項[[#This Row],[照会事項]])&lt;&gt;"",OFFSET(照会事項[[#This Row],[IsQuestion]],1,0))</f>
        <v>0</v>
      </c>
      <c r="L11" s="4" t="b">
        <f>NOT(ISBLANK(照会事項[[#This Row],[選択肢]]))</f>
        <v>0</v>
      </c>
      <c r="M11" s="4" t="b">
        <f>照会事項[[#This Row],[回答入力単位・形式]]=Keyword条件_回答形式選択</f>
        <v>0</v>
      </c>
      <c r="N11" s="4" t="b">
        <f>_xlfn.XOR(照会事項[[#This Row],[Fwk選択肢あり]],照会事項[[#This Row],[Fwk回答形式選択]])</f>
        <v>0</v>
      </c>
      <c r="O11" s="4" t="b">
        <f>LEFT(照会事項[[#This Row],[照会事項入力用]],1)="◤"</f>
        <v>0</v>
      </c>
      <c r="P11" s="4" t="b">
        <f>ISBLANK(照会事項[[#This Row],[回答]])</f>
        <v>1</v>
      </c>
      <c r="Q11" s="4" t="b">
        <f>AND(照会事項[[#This Row],[IsQuestion]],照会事項[[#This Row],[Fwk回答欄空き]],NOT(照会事項[[#This Row],[Fwk要回答条件あり]]))</f>
        <v>1</v>
      </c>
      <c r="R11" s="4" t="b">
        <f>AND(照会事項[[#This Row],[IsQuestion]],照会事項[[#This Row],[Fwk回答欄空き]],照会事項[[#This Row],[Fwk要回答条件あり]])</f>
        <v>0</v>
      </c>
      <c r="S11" s="4" t="b">
        <f>ISNUMBER(FIND(Keyword変換後_要補足説明,照会事項[[#This Row],[回答]]))</f>
        <v>0</v>
      </c>
      <c r="T11" s="4" t="b">
        <f>ISBLANK(照会事項[[#This Row],[補足説明]])</f>
        <v>1</v>
      </c>
      <c r="U11" s="4" t="b">
        <f>AND(照会事項[[#This Row],[Fwk要補足説明]],照会事項[[#This Row],[Fwk補足説明空き]])</f>
        <v>0</v>
      </c>
      <c r="V11" s="4"/>
      <c r="W11" s="21" t="s">
        <v>296</v>
      </c>
      <c r="X11" s="5"/>
      <c r="Y11" s="17"/>
      <c r="Z11" t="s">
        <v>0</v>
      </c>
      <c r="AA11" s="13"/>
      <c r="AC11" s="20"/>
    </row>
    <row r="12" spans="1:29" ht="57" customHeight="1" x14ac:dyDescent="0.25">
      <c r="A12" s="32" t="str">
        <f>IF(照会事項[[#This Row],[IsQuestion]],照会事項[[#This Row],[SEQ]],"")</f>
        <v/>
      </c>
      <c r="B12" s="7" t="str">
        <f>CONCATENATE(照会事項[[#This Row],[照会事項補足]],照会事項[[#This Row],[照会事項入力用]],照会事項[[#This Row],[照会事項選択肢]])</f>
        <v>※ 当市の給水区域は公営・民営あわせて31あり、対象施設は山間部にも点在し現在50近くあります。また、施設の一部には通信電波が届かないため、有線接続を採用しています。</v>
      </c>
      <c r="C12" s="4" t="b">
        <f>AND(照会事項[[#This Row],[照会事項入力用]]&lt;&gt;"",照会事項[[#This Row],[補足]]="")</f>
        <v>0</v>
      </c>
      <c r="D12" s="4">
        <f>IF(照会事項[[#This Row],[IsQuestion]],1,0)</f>
        <v>0</v>
      </c>
      <c r="E12" s="4">
        <f ca="1">IFERROR(OFFSET(照会事項[[#This Row],[SEQ]],-1,0)+照会事項[[#This Row],[CountUp]],照会事項[[#This Row],[CountUp]])</f>
        <v>4</v>
      </c>
      <c r="F12" s="4" t="str">
        <f>TEXT(照会事項[[#This Row],[補足]],表示形式_照会事項補足)</f>
        <v xml:space="preserve">※ </v>
      </c>
      <c r="G12" s="4" t="str">
        <f>IF(照会事項[[#This Row],[Fwk回答形式選択]],CONCATENATE(改行,Keyword質問事項_選択肢,SUBSTITUTE(照会事項[[#This Row],[選択肢]],Keyword変換前_要補足説明,Keyword変換後_要補足説明)),"")</f>
        <v/>
      </c>
      <c r="H12" s="4" t="e">
        <f>MATCH(照会事項[[#This Row],[選択肢]],選択肢PD用[選択肢],0)</f>
        <v>#N/A</v>
      </c>
      <c r="I12" s="4" t="e">
        <f>INDEX(選択肢PD用[選択肢個数],照会事項[[#This Row],[選択肢PD行番号]])</f>
        <v>#N/A</v>
      </c>
      <c r="J12" s="4" t="b">
        <f>照会事項[[#This Row],[補足]]=見出し</f>
        <v>0</v>
      </c>
      <c r="K12" s="4" t="b">
        <f ca="1">AND(TRIM(照会事項[[#This Row],[照会事項]])&lt;&gt;"",OFFSET(照会事項[[#This Row],[IsQuestion]],1,0))</f>
        <v>0</v>
      </c>
      <c r="L12" s="4" t="b">
        <f>NOT(ISBLANK(照会事項[[#This Row],[選択肢]]))</f>
        <v>0</v>
      </c>
      <c r="M12" s="4" t="b">
        <f>照会事項[[#This Row],[回答入力単位・形式]]=Keyword条件_回答形式選択</f>
        <v>0</v>
      </c>
      <c r="N12" s="4" t="b">
        <f>_xlfn.XOR(照会事項[[#This Row],[Fwk選択肢あり]],照会事項[[#This Row],[Fwk回答形式選択]])</f>
        <v>0</v>
      </c>
      <c r="O12" s="4" t="b">
        <f>LEFT(照会事項[[#This Row],[照会事項入力用]],1)="◤"</f>
        <v>0</v>
      </c>
      <c r="P12" s="4" t="b">
        <f>ISBLANK(照会事項[[#This Row],[回答]])</f>
        <v>1</v>
      </c>
      <c r="Q12" s="4" t="b">
        <f>AND(照会事項[[#This Row],[IsQuestion]],照会事項[[#This Row],[Fwk回答欄空き]],NOT(照会事項[[#This Row],[Fwk要回答条件あり]]))</f>
        <v>0</v>
      </c>
      <c r="R12" s="4" t="b">
        <f>AND(照会事項[[#This Row],[IsQuestion]],照会事項[[#This Row],[Fwk回答欄空き]],照会事項[[#This Row],[Fwk要回答条件あり]])</f>
        <v>0</v>
      </c>
      <c r="S12" s="4" t="b">
        <f>ISNUMBER(FIND(Keyword変換後_要補足説明,照会事項[[#This Row],[回答]]))</f>
        <v>0</v>
      </c>
      <c r="T12" s="4" t="b">
        <f>ISBLANK(照会事項[[#This Row],[補足説明]])</f>
        <v>1</v>
      </c>
      <c r="U12" s="4" t="b">
        <f>AND(照会事項[[#This Row],[Fwk要補足説明]],照会事項[[#This Row],[Fwk補足説明空き]])</f>
        <v>0</v>
      </c>
      <c r="V12" s="4"/>
      <c r="W12" s="21" t="s">
        <v>236</v>
      </c>
      <c r="X12" s="5" t="s">
        <v>4</v>
      </c>
      <c r="Y12" s="17"/>
      <c r="AA12" s="5"/>
      <c r="AC12" s="20"/>
    </row>
    <row r="13" spans="1:29" ht="60" customHeight="1" x14ac:dyDescent="0.25">
      <c r="A13" s="32" t="str">
        <f>IF(照会事項[[#This Row],[IsQuestion]],照会事項[[#This Row],[SEQ]],"")</f>
        <v/>
      </c>
      <c r="B13" s="7" t="str">
        <f>CONCATENATE(照会事項[[#This Row],[照会事項補足]],照会事項[[#This Row],[照会事項入力用]],照会事項[[#This Row],[照会事項選択肢]])</f>
        <v>※ 今後、給水区域や施設の統廃合及び、民営施設の公営に繰り入れなどが想定されるため、実際の施設数は変更になる場合もあります。</v>
      </c>
      <c r="C13" s="4" t="b">
        <f>AND(照会事項[[#This Row],[照会事項入力用]]&lt;&gt;"",照会事項[[#This Row],[補足]]="")</f>
        <v>0</v>
      </c>
      <c r="D13" s="4">
        <f>IF(照会事項[[#This Row],[IsQuestion]],1,0)</f>
        <v>0</v>
      </c>
      <c r="E13" s="4">
        <f ca="1">IFERROR(OFFSET(照会事項[[#This Row],[SEQ]],-1,0)+照会事項[[#This Row],[CountUp]],照会事項[[#This Row],[CountUp]])</f>
        <v>4</v>
      </c>
      <c r="F13" s="4" t="str">
        <f>TEXT(照会事項[[#This Row],[補足]],表示形式_照会事項補足)</f>
        <v xml:space="preserve">※ </v>
      </c>
      <c r="G13" s="4" t="str">
        <f>IF(照会事項[[#This Row],[Fwk回答形式選択]],CONCATENATE(改行,Keyword質問事項_選択肢,SUBSTITUTE(照会事項[[#This Row],[選択肢]],Keyword変換前_要補足説明,Keyword変換後_要補足説明)),"")</f>
        <v/>
      </c>
      <c r="H13" s="4" t="e">
        <f>MATCH(照会事項[[#This Row],[選択肢]],選択肢PD用[選択肢],0)</f>
        <v>#N/A</v>
      </c>
      <c r="I13" s="4" t="e">
        <f>INDEX(選択肢PD用[選択肢個数],照会事項[[#This Row],[選択肢PD行番号]])</f>
        <v>#N/A</v>
      </c>
      <c r="J13" s="4" t="b">
        <f>照会事項[[#This Row],[補足]]=見出し</f>
        <v>0</v>
      </c>
      <c r="K13" s="4" t="b">
        <f ca="1">AND(TRIM(照会事項[[#This Row],[照会事項]])&lt;&gt;"",OFFSET(照会事項[[#This Row],[IsQuestion]],1,0))</f>
        <v>1</v>
      </c>
      <c r="L13" s="4" t="b">
        <f>NOT(ISBLANK(照会事項[[#This Row],[選択肢]]))</f>
        <v>0</v>
      </c>
      <c r="M13" s="4" t="b">
        <f>照会事項[[#This Row],[回答入力単位・形式]]=Keyword条件_回答形式選択</f>
        <v>0</v>
      </c>
      <c r="N13" s="4" t="b">
        <f>_xlfn.XOR(照会事項[[#This Row],[Fwk選択肢あり]],照会事項[[#This Row],[Fwk回答形式選択]])</f>
        <v>0</v>
      </c>
      <c r="O13" s="4" t="b">
        <f>LEFT(照会事項[[#This Row],[照会事項入力用]],1)="◤"</f>
        <v>0</v>
      </c>
      <c r="P13" s="4" t="b">
        <f>ISBLANK(照会事項[[#This Row],[回答]])</f>
        <v>1</v>
      </c>
      <c r="Q13" s="4" t="b">
        <f>AND(照会事項[[#This Row],[IsQuestion]],照会事項[[#This Row],[Fwk回答欄空き]],NOT(照会事項[[#This Row],[Fwk要回答条件あり]]))</f>
        <v>0</v>
      </c>
      <c r="R13" s="4" t="b">
        <f>AND(照会事項[[#This Row],[IsQuestion]],照会事項[[#This Row],[Fwk回答欄空き]],照会事項[[#This Row],[Fwk要回答条件あり]])</f>
        <v>0</v>
      </c>
      <c r="S13" s="4" t="b">
        <f>ISNUMBER(FIND(Keyword変換後_要補足説明,照会事項[[#This Row],[回答]]))</f>
        <v>0</v>
      </c>
      <c r="T13" s="4" t="b">
        <f>ISBLANK(照会事項[[#This Row],[補足説明]])</f>
        <v>1</v>
      </c>
      <c r="U13" s="4" t="b">
        <f>AND(照会事項[[#This Row],[Fwk要補足説明]],照会事項[[#This Row],[Fwk補足説明空き]])</f>
        <v>0</v>
      </c>
      <c r="V13" s="4"/>
      <c r="W13" s="21" t="s">
        <v>237</v>
      </c>
      <c r="X13" s="5" t="s">
        <v>4</v>
      </c>
      <c r="Y13" s="17"/>
      <c r="AA13" s="5"/>
      <c r="AC13" s="20"/>
    </row>
    <row r="14" spans="1:29" ht="105" customHeight="1" x14ac:dyDescent="0.25">
      <c r="A14" s="32">
        <f ca="1">IF(照会事項[[#This Row],[IsQuestion]],照会事項[[#This Row],[SEQ]],"")</f>
        <v>5</v>
      </c>
      <c r="B14" s="7" t="str">
        <f>CONCATENATE(照会事項[[#This Row],[照会事項補足]],照会事項[[#This Row],[照会事項入力用]],照会事項[[#This Row],[照会事項選択肢]])</f>
        <v>非機能要件（添付ファイル）の内容を踏まえるとともに、監視システムを長期運用かつ安価に導入する場合に、どのような提供方式が考えられるか
▼次からお選びください
売り切り方式/月額利用料方式/その他[詳細は補足説明へ記載]</v>
      </c>
      <c r="C14" s="4" t="b">
        <f>AND(照会事項[[#This Row],[照会事項入力用]]&lt;&gt;"",照会事項[[#This Row],[補足]]="")</f>
        <v>1</v>
      </c>
      <c r="D14" s="4">
        <f>IF(照会事項[[#This Row],[IsQuestion]],1,0)</f>
        <v>1</v>
      </c>
      <c r="E14" s="4">
        <f ca="1">IFERROR(OFFSET(照会事項[[#This Row],[SEQ]],-1,0)+照会事項[[#This Row],[CountUp]],照会事項[[#This Row],[CountUp]])</f>
        <v>5</v>
      </c>
      <c r="F14" s="4" t="str">
        <f>TEXT(照会事項[[#This Row],[補足]],表示形式_照会事項補足)</f>
        <v/>
      </c>
      <c r="G14" s="4" t="str">
        <f>IF(照会事項[[#This Row],[Fwk回答形式選択]],CONCATENATE(改行,Keyword質問事項_選択肢,SUBSTITUTE(照会事項[[#This Row],[選択肢]],Keyword変換前_要補足説明,Keyword変換後_要補足説明)),"")</f>
        <v xml:space="preserve">
▼次からお選びください
売り切り方式/月額利用料方式/その他[詳細は補足説明へ記載]</v>
      </c>
      <c r="H14" s="4">
        <f>MATCH(照会事項[[#This Row],[選択肢]],選択肢PD用[選択肢],0)</f>
        <v>23</v>
      </c>
      <c r="I14" s="4">
        <f>INDEX(選択肢PD用[選択肢個数],照会事項[[#This Row],[選択肢PD行番号]])</f>
        <v>3</v>
      </c>
      <c r="J14" s="4" t="b">
        <f>照会事項[[#This Row],[補足]]=見出し</f>
        <v>0</v>
      </c>
      <c r="K14" s="4" t="b">
        <f ca="1">AND(TRIM(照会事項[[#This Row],[照会事項]])&lt;&gt;"",OFFSET(照会事項[[#This Row],[IsQuestion]],1,0))</f>
        <v>0</v>
      </c>
      <c r="L14" s="4" t="b">
        <f>NOT(ISBLANK(照会事項[[#This Row],[選択肢]]))</f>
        <v>1</v>
      </c>
      <c r="M14" s="4" t="b">
        <f>照会事項[[#This Row],[回答入力単位・形式]]=Keyword条件_回答形式選択</f>
        <v>1</v>
      </c>
      <c r="N14" s="4" t="b">
        <f>_xlfn.XOR(照会事項[[#This Row],[Fwk選択肢あり]],照会事項[[#This Row],[Fwk回答形式選択]])</f>
        <v>0</v>
      </c>
      <c r="O14" s="4" t="b">
        <f>LEFT(照会事項[[#This Row],[照会事項入力用]],1)="◤"</f>
        <v>0</v>
      </c>
      <c r="P14" s="4" t="b">
        <f>ISBLANK(照会事項[[#This Row],[回答]])</f>
        <v>1</v>
      </c>
      <c r="Q14" s="4" t="b">
        <f>AND(照会事項[[#This Row],[IsQuestion]],照会事項[[#This Row],[Fwk回答欄空き]],NOT(照会事項[[#This Row],[Fwk要回答条件あり]]))</f>
        <v>1</v>
      </c>
      <c r="R14" s="4" t="b">
        <f>AND(照会事項[[#This Row],[IsQuestion]],照会事項[[#This Row],[Fwk回答欄空き]],照会事項[[#This Row],[Fwk要回答条件あり]])</f>
        <v>0</v>
      </c>
      <c r="S14" s="4" t="b">
        <f>ISNUMBER(FIND(Keyword変換後_要補足説明,照会事項[[#This Row],[回答]]))</f>
        <v>0</v>
      </c>
      <c r="T14" s="4" t="b">
        <f>ISBLANK(照会事項[[#This Row],[補足説明]])</f>
        <v>1</v>
      </c>
      <c r="U14" s="4" t="b">
        <f>AND(照会事項[[#This Row],[Fwk要補足説明]],照会事項[[#This Row],[Fwk補足説明空き]])</f>
        <v>0</v>
      </c>
      <c r="V14" s="4"/>
      <c r="W14" s="21" t="s">
        <v>263</v>
      </c>
      <c r="X14" s="5"/>
      <c r="Y14" s="17" t="s">
        <v>216</v>
      </c>
      <c r="Z14" t="s">
        <v>2</v>
      </c>
      <c r="AA14" s="13"/>
      <c r="AC14" s="20"/>
    </row>
    <row r="15" spans="1:29" ht="57" customHeight="1" x14ac:dyDescent="0.25">
      <c r="A15" s="32" t="str">
        <f>IF(照会事項[[#This Row],[IsQuestion]],照会事項[[#This Row],[SEQ]],"")</f>
        <v/>
      </c>
      <c r="B15" s="7" t="str">
        <f>CONCATENATE(照会事項[[#This Row],[照会事項補足]],照会事項[[#This Row],[照会事項入力用]],照会事項[[#This Row],[照会事項選択肢]])</f>
        <v>※ 監視システム本体は、可能な限り長期（15年以上）の継続運用をしたいと考えている。また、システムに係る各種機器類なども、同様な長期使用後の更新を想定している。</v>
      </c>
      <c r="C15" s="4" t="b">
        <f>AND(照会事項[[#This Row],[照会事項入力用]]&lt;&gt;"",照会事項[[#This Row],[補足]]="")</f>
        <v>0</v>
      </c>
      <c r="D15" s="4">
        <f>IF(照会事項[[#This Row],[IsQuestion]],1,0)</f>
        <v>0</v>
      </c>
      <c r="E15" s="4">
        <f ca="1">IFERROR(OFFSET(照会事項[[#This Row],[SEQ]],-1,0)+照会事項[[#This Row],[CountUp]],照会事項[[#This Row],[CountUp]])</f>
        <v>5</v>
      </c>
      <c r="F15" s="4" t="str">
        <f>TEXT(照会事項[[#This Row],[補足]],表示形式_照会事項補足)</f>
        <v xml:space="preserve">※ </v>
      </c>
      <c r="G15" s="4" t="str">
        <f>IF(照会事項[[#This Row],[Fwk回答形式選択]],CONCATENATE(改行,Keyword質問事項_選択肢,SUBSTITUTE(照会事項[[#This Row],[選択肢]],Keyword変換前_要補足説明,Keyword変換後_要補足説明)),"")</f>
        <v/>
      </c>
      <c r="H15" s="4" t="e">
        <f>MATCH(照会事項[[#This Row],[選択肢]],選択肢PD用[選択肢],0)</f>
        <v>#N/A</v>
      </c>
      <c r="I15" s="4" t="e">
        <f>INDEX(選択肢PD用[選択肢個数],照会事項[[#This Row],[選択肢PD行番号]])</f>
        <v>#N/A</v>
      </c>
      <c r="J15" s="4" t="b">
        <f>照会事項[[#This Row],[補足]]=見出し</f>
        <v>0</v>
      </c>
      <c r="K15" s="4" t="b">
        <f ca="1">AND(TRIM(照会事項[[#This Row],[照会事項]])&lt;&gt;"",OFFSET(照会事項[[#This Row],[IsQuestion]],1,0))</f>
        <v>1</v>
      </c>
      <c r="L15" s="4" t="b">
        <f>NOT(ISBLANK(照会事項[[#This Row],[選択肢]]))</f>
        <v>0</v>
      </c>
      <c r="M15" s="4" t="b">
        <f>照会事項[[#This Row],[回答入力単位・形式]]=Keyword条件_回答形式選択</f>
        <v>0</v>
      </c>
      <c r="N15" s="4" t="b">
        <f>_xlfn.XOR(照会事項[[#This Row],[Fwk選択肢あり]],照会事項[[#This Row],[Fwk回答形式選択]])</f>
        <v>0</v>
      </c>
      <c r="O15" s="4" t="b">
        <f>LEFT(照会事項[[#This Row],[照会事項入力用]],1)="◤"</f>
        <v>0</v>
      </c>
      <c r="P15" s="4" t="b">
        <f>ISBLANK(照会事項[[#This Row],[回答]])</f>
        <v>1</v>
      </c>
      <c r="Q15" s="4" t="b">
        <f>AND(照会事項[[#This Row],[IsQuestion]],照会事項[[#This Row],[Fwk回答欄空き]],NOT(照会事項[[#This Row],[Fwk要回答条件あり]]))</f>
        <v>0</v>
      </c>
      <c r="R15" s="4" t="b">
        <f>AND(照会事項[[#This Row],[IsQuestion]],照会事項[[#This Row],[Fwk回答欄空き]],照会事項[[#This Row],[Fwk要回答条件あり]])</f>
        <v>0</v>
      </c>
      <c r="S15" s="4" t="b">
        <f>ISNUMBER(FIND(Keyword変換後_要補足説明,照会事項[[#This Row],[回答]]))</f>
        <v>0</v>
      </c>
      <c r="T15" s="4" t="b">
        <f>ISBLANK(照会事項[[#This Row],[補足説明]])</f>
        <v>1</v>
      </c>
      <c r="U15" s="4" t="b">
        <f>AND(照会事項[[#This Row],[Fwk要補足説明]],照会事項[[#This Row],[Fwk補足説明空き]])</f>
        <v>0</v>
      </c>
      <c r="V15" s="4"/>
      <c r="W15" s="21" t="s">
        <v>261</v>
      </c>
      <c r="X15" s="5" t="s">
        <v>4</v>
      </c>
      <c r="Y15" s="17"/>
      <c r="AA15" s="5"/>
      <c r="AC15" s="20"/>
    </row>
    <row r="16" spans="1:29" ht="41.1" customHeight="1" x14ac:dyDescent="0.25">
      <c r="A16" s="32">
        <f ca="1">IF(照会事項[[#This Row],[IsQuestion]],照会事項[[#This Row],[SEQ]],"")</f>
        <v>6</v>
      </c>
      <c r="B16" s="19" t="str">
        <f>CONCATENATE(照会事項[[#This Row],[照会事項補足]],照会事項[[#This Row],[照会事項入力用]],照会事項[[#This Row],[照会事項選択肢]])</f>
        <v>◤前の回答が「月額利用料方式」の場合◢
最低利用期間があればその期間を記載</v>
      </c>
      <c r="C16" s="3" t="b">
        <f>AND(照会事項[[#This Row],[照会事項入力用]]&lt;&gt;"",照会事項[[#This Row],[補足]]="")</f>
        <v>1</v>
      </c>
      <c r="D16" s="4">
        <f>IF(照会事項[[#This Row],[IsQuestion]],1,0)</f>
        <v>1</v>
      </c>
      <c r="E16" s="3">
        <f ca="1">IFERROR(OFFSET(照会事項[[#This Row],[SEQ]],-1,0)+照会事項[[#This Row],[CountUp]],照会事項[[#This Row],[CountUp]])</f>
        <v>6</v>
      </c>
      <c r="F16" s="4" t="str">
        <f>TEXT(照会事項[[#This Row],[補足]],表示形式_照会事項補足)</f>
        <v/>
      </c>
      <c r="G16" s="4" t="str">
        <f>IF(照会事項[[#This Row],[Fwk回答形式選択]],CONCATENATE(改行,Keyword質問事項_選択肢,SUBSTITUTE(照会事項[[#This Row],[選択肢]],Keyword変換前_要補足説明,Keyword変換後_要補足説明)),"")</f>
        <v/>
      </c>
      <c r="H16" s="4" t="e">
        <f>MATCH(照会事項[[#This Row],[選択肢]],選択肢PD用[選択肢],0)</f>
        <v>#N/A</v>
      </c>
      <c r="I16" s="4" t="e">
        <f>INDEX(選択肢PD用[選択肢個数],照会事項[[#This Row],[選択肢PD行番号]])</f>
        <v>#N/A</v>
      </c>
      <c r="J16" s="4" t="b">
        <f>照会事項[[#This Row],[補足]]=見出し</f>
        <v>0</v>
      </c>
      <c r="K16" s="4" t="b">
        <f ca="1">AND(TRIM(照会事項[[#This Row],[照会事項]])&lt;&gt;"",OFFSET(照会事項[[#This Row],[IsQuestion]],1,0))</f>
        <v>1</v>
      </c>
      <c r="L16" s="4" t="b">
        <f>NOT(ISBLANK(照会事項[[#This Row],[選択肢]]))</f>
        <v>0</v>
      </c>
      <c r="M16" s="4" t="b">
        <f>照会事項[[#This Row],[回答入力単位・形式]]=Keyword条件_回答形式選択</f>
        <v>0</v>
      </c>
      <c r="N16" s="4" t="b">
        <f>_xlfn.XOR(照会事項[[#This Row],[Fwk選択肢あり]],照会事項[[#This Row],[Fwk回答形式選択]])</f>
        <v>0</v>
      </c>
      <c r="O16" s="3" t="b">
        <f>LEFT(照会事項[[#This Row],[照会事項入力用]],1)="◤"</f>
        <v>1</v>
      </c>
      <c r="P16" s="3" t="b">
        <f>ISBLANK(照会事項[[#This Row],[回答]])</f>
        <v>1</v>
      </c>
      <c r="Q16" s="3" t="b">
        <f>AND(照会事項[[#This Row],[IsQuestion]],照会事項[[#This Row],[Fwk回答欄空き]],NOT(照会事項[[#This Row],[Fwk要回答条件あり]]))</f>
        <v>0</v>
      </c>
      <c r="R16" s="3" t="b">
        <f>AND(照会事項[[#This Row],[IsQuestion]],照会事項[[#This Row],[Fwk回答欄空き]],照会事項[[#This Row],[Fwk要回答条件あり]])</f>
        <v>1</v>
      </c>
      <c r="S16" s="4" t="b">
        <f>ISNUMBER(FIND(Keyword変換後_要補足説明,照会事項[[#This Row],[回答]]))</f>
        <v>0</v>
      </c>
      <c r="T16" s="4" t="b">
        <f>ISBLANK(照会事項[[#This Row],[補足説明]])</f>
        <v>1</v>
      </c>
      <c r="U16" s="4" t="b">
        <f>AND(照会事項[[#This Row],[Fwk要補足説明]],照会事項[[#This Row],[Fwk補足説明空き]])</f>
        <v>0</v>
      </c>
      <c r="V16" s="4"/>
      <c r="W16" s="21" t="s">
        <v>165</v>
      </c>
      <c r="X16" s="5"/>
      <c r="Y16" s="16"/>
      <c r="Z16" t="s">
        <v>0</v>
      </c>
      <c r="AA16" s="5"/>
      <c r="AC16" s="20"/>
    </row>
    <row r="17" spans="1:29" ht="57" customHeight="1" x14ac:dyDescent="0.25">
      <c r="A17" s="32">
        <f ca="1">IF(照会事項[[#This Row],[IsQuestion]],照会事項[[#This Row],[SEQ]],"")</f>
        <v>7</v>
      </c>
      <c r="B17" s="19" t="str">
        <f>CONCATENATE(照会事項[[#This Row],[照会事項補足]],照会事項[[#This Row],[照会事項入力用]],照会事項[[#This Row],[照会事項選択肢]])</f>
        <v>監視システムはOSに依存しない構築が可能かどうか
▼次からお選びください
可能/不可能/条件による[詳細は補足説明へ記載]</v>
      </c>
      <c r="C17" s="4" t="b">
        <f>AND(照会事項[[#This Row],[照会事項入力用]]&lt;&gt;"",照会事項[[#This Row],[補足]]="")</f>
        <v>1</v>
      </c>
      <c r="D17" s="4">
        <f>IF(照会事項[[#This Row],[IsQuestion]],1,0)</f>
        <v>1</v>
      </c>
      <c r="E17" s="4">
        <f ca="1">IFERROR(OFFSET(照会事項[[#This Row],[SEQ]],-1,0)+照会事項[[#This Row],[CountUp]],照会事項[[#This Row],[CountUp]])</f>
        <v>7</v>
      </c>
      <c r="F17" s="4" t="str">
        <f>TEXT(照会事項[[#This Row],[補足]],表示形式_照会事項補足)</f>
        <v/>
      </c>
      <c r="G17" s="4" t="str">
        <f>IF(照会事項[[#This Row],[Fwk回答形式選択]],CONCATENATE(改行,Keyword質問事項_選択肢,SUBSTITUTE(照会事項[[#This Row],[選択肢]],Keyword変換前_要補足説明,Keyword変換後_要補足説明)),"")</f>
        <v xml:space="preserve">
▼次からお選びください
可能/不可能/条件による[詳細は補足説明へ記載]</v>
      </c>
      <c r="H17" s="4">
        <f>MATCH(照会事項[[#This Row],[選択肢]],選択肢PD用[選択肢],0)</f>
        <v>5</v>
      </c>
      <c r="I17" s="4">
        <f>INDEX(選択肢PD用[選択肢個数],照会事項[[#This Row],[選択肢PD行番号]])</f>
        <v>3</v>
      </c>
      <c r="J17" s="4" t="b">
        <f>照会事項[[#This Row],[補足]]=見出し</f>
        <v>0</v>
      </c>
      <c r="K17" s="4" t="b">
        <f ca="1">AND(TRIM(照会事項[[#This Row],[照会事項]])&lt;&gt;"",OFFSET(照会事項[[#This Row],[IsQuestion]],1,0))</f>
        <v>0</v>
      </c>
      <c r="L17" s="4" t="b">
        <f>NOT(ISBLANK(照会事項[[#This Row],[選択肢]]))</f>
        <v>1</v>
      </c>
      <c r="M17" s="4" t="b">
        <f>照会事項[[#This Row],[回答入力単位・形式]]=Keyword条件_回答形式選択</f>
        <v>1</v>
      </c>
      <c r="N17" s="4" t="b">
        <f>_xlfn.XOR(照会事項[[#This Row],[Fwk選択肢あり]],照会事項[[#This Row],[Fwk回答形式選択]])</f>
        <v>0</v>
      </c>
      <c r="O17" s="4" t="b">
        <f>LEFT(照会事項[[#This Row],[照会事項入力用]],1)="◤"</f>
        <v>0</v>
      </c>
      <c r="P17" s="4" t="b">
        <f>ISBLANK(照会事項[[#This Row],[回答]])</f>
        <v>1</v>
      </c>
      <c r="Q17" s="4" t="b">
        <f>AND(照会事項[[#This Row],[IsQuestion]],照会事項[[#This Row],[Fwk回答欄空き]],NOT(照会事項[[#This Row],[Fwk要回答条件あり]]))</f>
        <v>1</v>
      </c>
      <c r="R17" s="4" t="b">
        <f>AND(照会事項[[#This Row],[IsQuestion]],照会事項[[#This Row],[Fwk回答欄空き]],照会事項[[#This Row],[Fwk要回答条件あり]])</f>
        <v>0</v>
      </c>
      <c r="S17" s="4" t="b">
        <f>ISNUMBER(FIND(Keyword変換後_要補足説明,照会事項[[#This Row],[回答]]))</f>
        <v>0</v>
      </c>
      <c r="T17" s="4" t="b">
        <f>ISBLANK(照会事項[[#This Row],[補足説明]])</f>
        <v>1</v>
      </c>
      <c r="U17" s="4" t="b">
        <f>AND(照会事項[[#This Row],[Fwk要補足説明]],照会事項[[#This Row],[Fwk補足説明空き]])</f>
        <v>0</v>
      </c>
      <c r="V17" s="4"/>
      <c r="W17" s="21" t="s">
        <v>266</v>
      </c>
      <c r="X17" s="5"/>
      <c r="Y17" s="17" t="s">
        <v>138</v>
      </c>
      <c r="Z17" t="s">
        <v>2</v>
      </c>
      <c r="AA17" s="13"/>
      <c r="AC17" s="20"/>
    </row>
    <row r="18" spans="1:29" ht="72.95" customHeight="1" x14ac:dyDescent="0.25">
      <c r="A18" s="32" t="str">
        <f>IF(照会事項[[#This Row],[IsQuestion]],照会事項[[#This Row],[SEQ]],"")</f>
        <v/>
      </c>
      <c r="B18" s="7" t="str">
        <f>CONCATENATE(照会事項[[#This Row],[照会事項補足]],照会事項[[#This Row],[照会事項入力用]],照会事項[[#This Row],[照会事項選択肢]])</f>
        <v>※ Q-5の補足のとおり、監視システムの各機器は15年以上の使用を想定しているが、基本的にOSはこれより短いサイクルの更新が必要なため、特定バージョンのOSに依存しないような構築が可能かどうか</v>
      </c>
      <c r="C18" s="4" t="b">
        <f>AND(照会事項[[#This Row],[照会事項入力用]]&lt;&gt;"",照会事項[[#This Row],[補足]]="")</f>
        <v>0</v>
      </c>
      <c r="D18" s="4">
        <f>IF(照会事項[[#This Row],[IsQuestion]],1,0)</f>
        <v>0</v>
      </c>
      <c r="E18" s="4">
        <f ca="1">IFERROR(OFFSET(照会事項[[#This Row],[SEQ]],-1,0)+照会事項[[#This Row],[CountUp]],照会事項[[#This Row],[CountUp]])</f>
        <v>7</v>
      </c>
      <c r="F18" s="4" t="str">
        <f>TEXT(照会事項[[#This Row],[補足]],表示形式_照会事項補足)</f>
        <v xml:space="preserve">※ </v>
      </c>
      <c r="G18" s="4" t="str">
        <f>IF(照会事項[[#This Row],[Fwk回答形式選択]],CONCATENATE(改行,Keyword質問事項_選択肢,SUBSTITUTE(照会事項[[#This Row],[選択肢]],Keyword変換前_要補足説明,Keyword変換後_要補足説明)),"")</f>
        <v/>
      </c>
      <c r="H18" s="4" t="e">
        <f>MATCH(照会事項[[#This Row],[選択肢]],選択肢PD用[選択肢],0)</f>
        <v>#N/A</v>
      </c>
      <c r="I18" s="4" t="e">
        <f>INDEX(選択肢PD用[選択肢個数],照会事項[[#This Row],[選択肢PD行番号]])</f>
        <v>#N/A</v>
      </c>
      <c r="J18" s="4" t="b">
        <f>照会事項[[#This Row],[補足]]=見出し</f>
        <v>0</v>
      </c>
      <c r="K18" s="4" t="b">
        <f ca="1">AND(TRIM(照会事項[[#This Row],[照会事項]])&lt;&gt;"",OFFSET(照会事項[[#This Row],[IsQuestion]],1,0))</f>
        <v>0</v>
      </c>
      <c r="L18" s="4" t="b">
        <f>NOT(ISBLANK(照会事項[[#This Row],[選択肢]]))</f>
        <v>0</v>
      </c>
      <c r="M18" s="4" t="b">
        <f>照会事項[[#This Row],[回答入力単位・形式]]=Keyword条件_回答形式選択</f>
        <v>0</v>
      </c>
      <c r="N18" s="4" t="b">
        <f>_xlfn.XOR(照会事項[[#This Row],[Fwk選択肢あり]],照会事項[[#This Row],[Fwk回答形式選択]])</f>
        <v>0</v>
      </c>
      <c r="O18" s="4" t="b">
        <f>LEFT(照会事項[[#This Row],[照会事項入力用]],1)="◤"</f>
        <v>0</v>
      </c>
      <c r="P18" s="4" t="b">
        <f>ISBLANK(照会事項[[#This Row],[回答]])</f>
        <v>1</v>
      </c>
      <c r="Q18" s="4" t="b">
        <f>AND(照会事項[[#This Row],[IsQuestion]],照会事項[[#This Row],[Fwk回答欄空き]],NOT(照会事項[[#This Row],[Fwk要回答条件あり]]))</f>
        <v>0</v>
      </c>
      <c r="R18" s="4" t="b">
        <f>AND(照会事項[[#This Row],[IsQuestion]],照会事項[[#This Row],[Fwk回答欄空き]],照会事項[[#This Row],[Fwk要回答条件あり]])</f>
        <v>0</v>
      </c>
      <c r="S18" s="4" t="b">
        <f>ISNUMBER(FIND(Keyword変換後_要補足説明,照会事項[[#This Row],[回答]]))</f>
        <v>0</v>
      </c>
      <c r="T18" s="4" t="b">
        <f>ISBLANK(照会事項[[#This Row],[補足説明]])</f>
        <v>1</v>
      </c>
      <c r="U18" s="4" t="b">
        <f>AND(照会事項[[#This Row],[Fwk要補足説明]],照会事項[[#This Row],[Fwk補足説明空き]])</f>
        <v>0</v>
      </c>
      <c r="V18" s="4"/>
      <c r="W18" s="21" t="s">
        <v>262</v>
      </c>
      <c r="X18" s="5" t="s">
        <v>4</v>
      </c>
      <c r="Y18" s="17"/>
      <c r="AA18" s="5"/>
      <c r="AC18" s="20"/>
    </row>
    <row r="19" spans="1:29" ht="41.1" customHeight="1" x14ac:dyDescent="0.25">
      <c r="A19" s="32" t="str">
        <f>IF(照会事項[[#This Row],[IsQuestion]],照会事項[[#This Row],[SEQ]],"")</f>
        <v/>
      </c>
      <c r="B19" s="7" t="str">
        <f>CONCATENATE(照会事項[[#This Row],[照会事項補足]],照会事項[[#This Row],[照会事項入力用]],照会事項[[#This Row],[照会事項選択肢]])</f>
        <v>※ 保守の中でバージョンアップ継続が可能な場合は、「条件による」を選択し補足に記入</v>
      </c>
      <c r="C19" s="4" t="b">
        <f>AND(照会事項[[#This Row],[照会事項入力用]]&lt;&gt;"",照会事項[[#This Row],[補足]]="")</f>
        <v>0</v>
      </c>
      <c r="D19" s="4">
        <f>IF(照会事項[[#This Row],[IsQuestion]],1,0)</f>
        <v>0</v>
      </c>
      <c r="E19" s="4">
        <f ca="1">IFERROR(OFFSET(照会事項[[#This Row],[SEQ]],-1,0)+照会事項[[#This Row],[CountUp]],照会事項[[#This Row],[CountUp]])</f>
        <v>7</v>
      </c>
      <c r="F19" s="4" t="str">
        <f>TEXT(照会事項[[#This Row],[補足]],表示形式_照会事項補足)</f>
        <v xml:space="preserve">※ </v>
      </c>
      <c r="G19" s="4" t="str">
        <f>IF(照会事項[[#This Row],[Fwk回答形式選択]],CONCATENATE(改行,Keyword質問事項_選択肢,SUBSTITUTE(照会事項[[#This Row],[選択肢]],Keyword変換前_要補足説明,Keyword変換後_要補足説明)),"")</f>
        <v/>
      </c>
      <c r="H19" s="4" t="e">
        <f>MATCH(照会事項[[#This Row],[選択肢]],選択肢PD用[選択肢],0)</f>
        <v>#N/A</v>
      </c>
      <c r="I19" s="4" t="e">
        <f>INDEX(選択肢PD用[選択肢個数],照会事項[[#This Row],[選択肢PD行番号]])</f>
        <v>#N/A</v>
      </c>
      <c r="J19" s="4" t="b">
        <f>照会事項[[#This Row],[補足]]=見出し</f>
        <v>0</v>
      </c>
      <c r="K19" s="4" t="b">
        <f ca="1">AND(TRIM(照会事項[[#This Row],[照会事項]])&lt;&gt;"",OFFSET(照会事項[[#This Row],[IsQuestion]],1,0))</f>
        <v>1</v>
      </c>
      <c r="L19" s="4" t="b">
        <f>NOT(ISBLANK(照会事項[[#This Row],[選択肢]]))</f>
        <v>0</v>
      </c>
      <c r="M19" s="4" t="b">
        <f>照会事項[[#This Row],[回答入力単位・形式]]=Keyword条件_回答形式選択</f>
        <v>0</v>
      </c>
      <c r="N19" s="4" t="b">
        <f>_xlfn.XOR(照会事項[[#This Row],[Fwk選択肢あり]],照会事項[[#This Row],[Fwk回答形式選択]])</f>
        <v>0</v>
      </c>
      <c r="O19" s="4" t="b">
        <f>LEFT(照会事項[[#This Row],[照会事項入力用]],1)="◤"</f>
        <v>0</v>
      </c>
      <c r="P19" s="4" t="b">
        <f>ISBLANK(照会事項[[#This Row],[回答]])</f>
        <v>1</v>
      </c>
      <c r="Q19" s="4" t="b">
        <f>AND(照会事項[[#This Row],[IsQuestion]],照会事項[[#This Row],[Fwk回答欄空き]],NOT(照会事項[[#This Row],[Fwk要回答条件あり]]))</f>
        <v>0</v>
      </c>
      <c r="R19" s="4" t="b">
        <f>AND(照会事項[[#This Row],[IsQuestion]],照会事項[[#This Row],[Fwk回答欄空き]],照会事項[[#This Row],[Fwk要回答条件あり]])</f>
        <v>0</v>
      </c>
      <c r="S19" s="4" t="b">
        <f>ISNUMBER(FIND(Keyword変換後_要補足説明,照会事項[[#This Row],[回答]]))</f>
        <v>0</v>
      </c>
      <c r="T19" s="4" t="b">
        <f>ISBLANK(照会事項[[#This Row],[補足説明]])</f>
        <v>1</v>
      </c>
      <c r="U19" s="4" t="b">
        <f>AND(照会事項[[#This Row],[Fwk要補足説明]],照会事項[[#This Row],[Fwk補足説明空き]])</f>
        <v>0</v>
      </c>
      <c r="V19" s="4"/>
      <c r="W19" s="1" t="s">
        <v>156</v>
      </c>
      <c r="X19" s="5" t="s">
        <v>4</v>
      </c>
      <c r="Y19" s="17"/>
      <c r="AA19" s="5"/>
      <c r="AC19" s="20"/>
    </row>
    <row r="20" spans="1:29" ht="78.75" x14ac:dyDescent="0.25">
      <c r="A20" s="32">
        <f ca="1">IF(照会事項[[#This Row],[IsQuestion]],照会事項[[#This Row],[SEQ]],"")</f>
        <v>8</v>
      </c>
      <c r="B20" s="21" t="str">
        <f>CONCATENATE(照会事項[[#This Row],[照会事項補足]],照会事項[[#This Row],[照会事項入力用]],照会事項[[#This Row],[照会事項選択肢]])</f>
        <v>◤サーバーが必要な場合◢
メインサーバーの設置方法について記載
▼次からお選びください
クラウド/オンプレミス/オンプレミスクラウド併用システム/その他[詳細は補足説明へ記載]</v>
      </c>
      <c r="C20" s="22" t="b">
        <f>AND(照会事項[[#This Row],[照会事項入力用]]&lt;&gt;"",照会事項[[#This Row],[補足]]="")</f>
        <v>1</v>
      </c>
      <c r="D20" s="22">
        <f>IF(照会事項[[#This Row],[IsQuestion]],1,0)</f>
        <v>1</v>
      </c>
      <c r="E20" s="22">
        <f ca="1">IFERROR(OFFSET(照会事項[[#This Row],[SEQ]],-1,0)+照会事項[[#This Row],[CountUp]],照会事項[[#This Row],[CountUp]])</f>
        <v>8</v>
      </c>
      <c r="F20" s="22" t="str">
        <f>TEXT(照会事項[[#This Row],[補足]],表示形式_照会事項補足)</f>
        <v/>
      </c>
      <c r="G20" s="22" t="str">
        <f>IF(照会事項[[#This Row],[Fwk回答形式選択]],CONCATENATE(改行,Keyword質問事項_選択肢,SUBSTITUTE(照会事項[[#This Row],[選択肢]],Keyword変換前_要補足説明,Keyword変換後_要補足説明)),"")</f>
        <v xml:space="preserve">
▼次からお選びください
クラウド/オンプレミス/オンプレミスクラウド併用システム/その他[詳細は補足説明へ記載]</v>
      </c>
      <c r="H20" s="22">
        <f>MATCH(照会事項[[#This Row],[選択肢]],選択肢PD用[選択肢],0)</f>
        <v>2</v>
      </c>
      <c r="I20" s="22">
        <f>INDEX(選択肢PD用[選択肢個数],照会事項[[#This Row],[選択肢PD行番号]])</f>
        <v>4</v>
      </c>
      <c r="J20" s="22" t="b">
        <f>照会事項[[#This Row],[補足]]=見出し</f>
        <v>0</v>
      </c>
      <c r="K20" s="22" t="b">
        <f ca="1">AND(TRIM(照会事項[[#This Row],[照会事項]])&lt;&gt;"",OFFSET(照会事項[[#This Row],[IsQuestion]],1,0))</f>
        <v>0</v>
      </c>
      <c r="L20" s="22" t="b">
        <f>NOT(ISBLANK(照会事項[[#This Row],[選択肢]]))</f>
        <v>1</v>
      </c>
      <c r="M20" s="22" t="b">
        <f>照会事項[[#This Row],[回答入力単位・形式]]=Keyword条件_回答形式選択</f>
        <v>1</v>
      </c>
      <c r="N20" s="22" t="b">
        <f>_xlfn.XOR(照会事項[[#This Row],[Fwk選択肢あり]],照会事項[[#This Row],[Fwk回答形式選択]])</f>
        <v>0</v>
      </c>
      <c r="O20" s="22" t="b">
        <f>LEFT(照会事項[[#This Row],[照会事項入力用]],1)="◤"</f>
        <v>1</v>
      </c>
      <c r="P20" s="22" t="b">
        <f>ISBLANK(照会事項[[#This Row],[回答]])</f>
        <v>1</v>
      </c>
      <c r="Q20" s="22" t="b">
        <f>AND(照会事項[[#This Row],[IsQuestion]],照会事項[[#This Row],[Fwk回答欄空き]],NOT(照会事項[[#This Row],[Fwk要回答条件あり]]))</f>
        <v>0</v>
      </c>
      <c r="R20" s="22" t="b">
        <f>AND(照会事項[[#This Row],[IsQuestion]],照会事項[[#This Row],[Fwk回答欄空き]],照会事項[[#This Row],[Fwk要回答条件あり]])</f>
        <v>1</v>
      </c>
      <c r="S20" s="22" t="b">
        <f>ISNUMBER(FIND(Keyword変換後_要補足説明,照会事項[[#This Row],[回答]]))</f>
        <v>0</v>
      </c>
      <c r="T20" s="22" t="b">
        <f>ISBLANK(照会事項[[#This Row],[補足説明]])</f>
        <v>1</v>
      </c>
      <c r="U20" s="22" t="b">
        <f>AND(照会事項[[#This Row],[Fwk要補足説明]],照会事項[[#This Row],[Fwk補足説明空き]])</f>
        <v>0</v>
      </c>
      <c r="V20" s="22"/>
      <c r="W20" s="21" t="s">
        <v>244</v>
      </c>
      <c r="X20" s="23"/>
      <c r="Y20" s="24" t="s">
        <v>199</v>
      </c>
      <c r="Z20" s="25" t="s">
        <v>2</v>
      </c>
      <c r="AA20" s="13"/>
      <c r="AC20" s="20"/>
    </row>
    <row r="21" spans="1:29" ht="57" customHeight="1" x14ac:dyDescent="0.25">
      <c r="A21" s="32" t="str">
        <f>IF(照会事項[[#This Row],[IsQuestion]],照会事項[[#This Row],[SEQ]],"")</f>
        <v/>
      </c>
      <c r="B21" s="7" t="str">
        <f>CONCATENATE(照会事項[[#This Row],[照会事項補足]],照会事項[[#This Row],[照会事項入力用]],照会事項[[#This Row],[照会事項選択肢]])</f>
        <v>※ 既存システムでは、浸水災害予想区域内にある浄水場の管理事務所内にサーバーが設置されているため、提案システムにおけるサーバー形式についての質問</v>
      </c>
      <c r="C21" s="4" t="b">
        <f>AND(照会事項[[#This Row],[照会事項入力用]]&lt;&gt;"",照会事項[[#This Row],[補足]]="")</f>
        <v>0</v>
      </c>
      <c r="D21" s="4">
        <f>IF(照会事項[[#This Row],[IsQuestion]],1,0)</f>
        <v>0</v>
      </c>
      <c r="E21" s="4">
        <f ca="1">IFERROR(OFFSET(照会事項[[#This Row],[SEQ]],-1,0)+照会事項[[#This Row],[CountUp]],照会事項[[#This Row],[CountUp]])</f>
        <v>8</v>
      </c>
      <c r="F21" s="4" t="str">
        <f>TEXT(照会事項[[#This Row],[補足]],表示形式_照会事項補足)</f>
        <v xml:space="preserve">※ </v>
      </c>
      <c r="G21" s="4" t="str">
        <f>IF(照会事項[[#This Row],[Fwk回答形式選択]],CONCATENATE(改行,Keyword質問事項_選択肢,SUBSTITUTE(照会事項[[#This Row],[選択肢]],Keyword変換前_要補足説明,Keyword変換後_要補足説明)),"")</f>
        <v/>
      </c>
      <c r="H21" s="4" t="e">
        <f>MATCH(照会事項[[#This Row],[選択肢]],選択肢PD用[選択肢],0)</f>
        <v>#N/A</v>
      </c>
      <c r="I21" s="4" t="e">
        <f>INDEX(選択肢PD用[選択肢個数],照会事項[[#This Row],[選択肢PD行番号]])</f>
        <v>#N/A</v>
      </c>
      <c r="J21" s="4" t="b">
        <f>照会事項[[#This Row],[補足]]=見出し</f>
        <v>0</v>
      </c>
      <c r="K21" s="4" t="b">
        <f ca="1">AND(TRIM(照会事項[[#This Row],[照会事項]])&lt;&gt;"",OFFSET(照会事項[[#This Row],[IsQuestion]],1,0))</f>
        <v>1</v>
      </c>
      <c r="L21" s="4" t="b">
        <f>NOT(ISBLANK(照会事項[[#This Row],[選択肢]]))</f>
        <v>0</v>
      </c>
      <c r="M21" s="4" t="b">
        <f>照会事項[[#This Row],[回答入力単位・形式]]=Keyword条件_回答形式選択</f>
        <v>0</v>
      </c>
      <c r="N21" s="4" t="b">
        <f>_xlfn.XOR(照会事項[[#This Row],[Fwk選択肢あり]],照会事項[[#This Row],[Fwk回答形式選択]])</f>
        <v>0</v>
      </c>
      <c r="O21" s="4" t="b">
        <f>LEFT(照会事項[[#This Row],[照会事項入力用]],1)="◤"</f>
        <v>0</v>
      </c>
      <c r="P21" s="4" t="b">
        <f>ISBLANK(照会事項[[#This Row],[回答]])</f>
        <v>1</v>
      </c>
      <c r="Q21" s="4" t="b">
        <f>AND(照会事項[[#This Row],[IsQuestion]],照会事項[[#This Row],[Fwk回答欄空き]],NOT(照会事項[[#This Row],[Fwk要回答条件あり]]))</f>
        <v>0</v>
      </c>
      <c r="R21" s="4" t="b">
        <f>AND(照会事項[[#This Row],[IsQuestion]],照会事項[[#This Row],[Fwk回答欄空き]],照会事項[[#This Row],[Fwk要回答条件あり]])</f>
        <v>0</v>
      </c>
      <c r="S21" s="4" t="b">
        <f>ISNUMBER(FIND(Keyword変換後_要補足説明,照会事項[[#This Row],[回答]]))</f>
        <v>0</v>
      </c>
      <c r="T21" s="4" t="b">
        <f>ISBLANK(照会事項[[#This Row],[補足説明]])</f>
        <v>1</v>
      </c>
      <c r="U21" s="4" t="b">
        <f>AND(照会事項[[#This Row],[Fwk要補足説明]],照会事項[[#This Row],[Fwk補足説明空き]])</f>
        <v>0</v>
      </c>
      <c r="V21" s="4"/>
      <c r="W21" s="21" t="s">
        <v>245</v>
      </c>
      <c r="X21" s="5" t="s">
        <v>4</v>
      </c>
      <c r="Y21" s="17"/>
      <c r="AA21" s="5"/>
      <c r="AC21" s="20"/>
    </row>
    <row r="22" spans="1:29" ht="105" customHeight="1" x14ac:dyDescent="0.25">
      <c r="A22" s="32">
        <f ca="1">IF(照会事項[[#This Row],[IsQuestion]],照会事項[[#This Row],[SEQ]],"")</f>
        <v>9</v>
      </c>
      <c r="B22" s="28" t="str">
        <f>CONCATENATE(照会事項[[#This Row],[照会事項補足]],照会事項[[#This Row],[照会事項入力用]],照会事項[[#This Row],[照会事項選択肢]])</f>
        <v>監視システムへ接続できる監視システム端末は、台数制限されないフリーライセンス方式か、制限される数量固定接続（契約）方式かどうか
▼次からお選びください
フリーライセンス方式/数量固定接続（契約）方式/条件による[詳細は補足説明へ記載]</v>
      </c>
      <c r="C22" s="22" t="b">
        <f>AND(照会事項[[#This Row],[照会事項入力用]]&lt;&gt;"",照会事項[[#This Row],[補足]]="")</f>
        <v>1</v>
      </c>
      <c r="D22" s="22">
        <f>IF(照会事項[[#This Row],[IsQuestion]],1,0)</f>
        <v>1</v>
      </c>
      <c r="E22" s="22">
        <f ca="1">IFERROR(OFFSET(照会事項[[#This Row],[SEQ]],-1,0)+照会事項[[#This Row],[CountUp]],照会事項[[#This Row],[CountUp]])</f>
        <v>9</v>
      </c>
      <c r="F22" s="22" t="str">
        <f>TEXT(照会事項[[#This Row],[補足]],表示形式_照会事項補足)</f>
        <v/>
      </c>
      <c r="G22" s="22" t="str">
        <f>IF(照会事項[[#This Row],[Fwk回答形式選択]],CONCATENATE(改行,Keyword質問事項_選択肢,SUBSTITUTE(照会事項[[#This Row],[選択肢]],Keyword変換前_要補足説明,Keyword変換後_要補足説明)),"")</f>
        <v xml:space="preserve">
▼次からお選びください
フリーライセンス方式/数量固定接続（契約）方式/条件による[詳細は補足説明へ記載]</v>
      </c>
      <c r="H22" s="22">
        <f>MATCH(照会事項[[#This Row],[選択肢]],選択肢PD用[選択肢],0)</f>
        <v>17</v>
      </c>
      <c r="I22" s="22">
        <f>INDEX(選択肢PD用[選択肢個数],照会事項[[#This Row],[選択肢PD行番号]])</f>
        <v>3</v>
      </c>
      <c r="J22" s="22" t="b">
        <f>照会事項[[#This Row],[補足]]=見出し</f>
        <v>0</v>
      </c>
      <c r="K22" s="22" t="b">
        <f ca="1">AND(TRIM(照会事項[[#This Row],[照会事項]])&lt;&gt;"",OFFSET(照会事項[[#This Row],[IsQuestion]],1,0))</f>
        <v>0</v>
      </c>
      <c r="L22" s="22" t="b">
        <f>NOT(ISBLANK(照会事項[[#This Row],[選択肢]]))</f>
        <v>1</v>
      </c>
      <c r="M22" s="22" t="b">
        <f>照会事項[[#This Row],[回答入力単位・形式]]=Keyword条件_回答形式選択</f>
        <v>1</v>
      </c>
      <c r="N22" s="22" t="b">
        <f>_xlfn.XOR(照会事項[[#This Row],[Fwk選択肢あり]],照会事項[[#This Row],[Fwk回答形式選択]])</f>
        <v>0</v>
      </c>
      <c r="O22" s="22" t="b">
        <f>LEFT(照会事項[[#This Row],[照会事項入力用]],1)="◤"</f>
        <v>0</v>
      </c>
      <c r="P22" s="22" t="b">
        <f>ISBLANK(照会事項[[#This Row],[回答]])</f>
        <v>1</v>
      </c>
      <c r="Q22" s="22" t="b">
        <f>AND(照会事項[[#This Row],[IsQuestion]],照会事項[[#This Row],[Fwk回答欄空き]],NOT(照会事項[[#This Row],[Fwk要回答条件あり]]))</f>
        <v>1</v>
      </c>
      <c r="R22" s="22" t="b">
        <f>AND(照会事項[[#This Row],[IsQuestion]],照会事項[[#This Row],[Fwk回答欄空き]],照会事項[[#This Row],[Fwk要回答条件あり]])</f>
        <v>0</v>
      </c>
      <c r="S22" s="22" t="b">
        <f>ISNUMBER(FIND(Keyword変換後_要補足説明,照会事項[[#This Row],[回答]]))</f>
        <v>0</v>
      </c>
      <c r="T22" s="22" t="b">
        <f>ISBLANK(照会事項[[#This Row],[補足説明]])</f>
        <v>1</v>
      </c>
      <c r="U22" s="22" t="b">
        <f>AND(照会事項[[#This Row],[Fwk要補足説明]],照会事項[[#This Row],[Fwk補足説明空き]])</f>
        <v>0</v>
      </c>
      <c r="V22" s="22"/>
      <c r="W22" s="21" t="s">
        <v>267</v>
      </c>
      <c r="X22" s="23"/>
      <c r="Y22" s="24" t="s">
        <v>139</v>
      </c>
      <c r="Z22" s="25" t="s">
        <v>2</v>
      </c>
      <c r="AA22" s="13"/>
      <c r="AB22" s="26"/>
      <c r="AC22" s="20"/>
    </row>
    <row r="23" spans="1:29" ht="57" customHeight="1" x14ac:dyDescent="0.25">
      <c r="A23" s="32" t="str">
        <f>IF(照会事項[[#This Row],[IsQuestion]],照会事項[[#This Row],[SEQ]],"")</f>
        <v/>
      </c>
      <c r="B23" s="21" t="str">
        <f>CONCATENATE(照会事項[[#This Row],[照会事項補足]],照会事項[[#This Row],[照会事項入力用]],照会事項[[#This Row],[照会事項選択肢]])</f>
        <v>※ パッケージにライセンス料が含まれ、数量による追加８契約）費用が発生しない場合は「フリーライセンス方式」を選択してください</v>
      </c>
      <c r="C23" s="22" t="b">
        <f>AND(照会事項[[#This Row],[照会事項入力用]]&lt;&gt;"",照会事項[[#This Row],[補足]]="")</f>
        <v>0</v>
      </c>
      <c r="D23" s="22">
        <f>IF(照会事項[[#This Row],[IsQuestion]],1,0)</f>
        <v>0</v>
      </c>
      <c r="E23" s="22">
        <f ca="1">IFERROR(OFFSET(照会事項[[#This Row],[SEQ]],-1,0)+照会事項[[#This Row],[CountUp]],照会事項[[#This Row],[CountUp]])</f>
        <v>9</v>
      </c>
      <c r="F23" s="22" t="str">
        <f>TEXT(照会事項[[#This Row],[補足]],表示形式_照会事項補足)</f>
        <v xml:space="preserve">※ </v>
      </c>
      <c r="G23" s="22" t="str">
        <f>IF(照会事項[[#This Row],[Fwk回答形式選択]],CONCATENATE(改行,Keyword質問事項_選択肢,SUBSTITUTE(照会事項[[#This Row],[選択肢]],Keyword変換前_要補足説明,Keyword変換後_要補足説明)),"")</f>
        <v/>
      </c>
      <c r="H23" s="22" t="e">
        <f>MATCH(照会事項[[#This Row],[選択肢]],選択肢PD用[選択肢],0)</f>
        <v>#N/A</v>
      </c>
      <c r="I23" s="22" t="e">
        <f>INDEX(選択肢PD用[選択肢個数],照会事項[[#This Row],[選択肢PD行番号]])</f>
        <v>#N/A</v>
      </c>
      <c r="J23" s="22" t="b">
        <f>照会事項[[#This Row],[補足]]=見出し</f>
        <v>0</v>
      </c>
      <c r="K23" s="22" t="b">
        <f ca="1">AND(TRIM(照会事項[[#This Row],[照会事項]])&lt;&gt;"",OFFSET(照会事項[[#This Row],[IsQuestion]],1,0))</f>
        <v>1</v>
      </c>
      <c r="L23" s="22" t="b">
        <f>NOT(ISBLANK(照会事項[[#This Row],[選択肢]]))</f>
        <v>0</v>
      </c>
      <c r="M23" s="22" t="b">
        <f>照会事項[[#This Row],[回答入力単位・形式]]=Keyword条件_回答形式選択</f>
        <v>0</v>
      </c>
      <c r="N23" s="22" t="b">
        <f>_xlfn.XOR(照会事項[[#This Row],[Fwk選択肢あり]],照会事項[[#This Row],[Fwk回答形式選択]])</f>
        <v>0</v>
      </c>
      <c r="O23" s="22" t="b">
        <f>LEFT(照会事項[[#This Row],[照会事項入力用]],1)="◤"</f>
        <v>0</v>
      </c>
      <c r="P23" s="22" t="b">
        <f>ISBLANK(照会事項[[#This Row],[回答]])</f>
        <v>1</v>
      </c>
      <c r="Q23" s="22" t="b">
        <f>AND(照会事項[[#This Row],[IsQuestion]],照会事項[[#This Row],[Fwk回答欄空き]],NOT(照会事項[[#This Row],[Fwk要回答条件あり]]))</f>
        <v>0</v>
      </c>
      <c r="R23" s="22" t="b">
        <f>AND(照会事項[[#This Row],[IsQuestion]],照会事項[[#This Row],[Fwk回答欄空き]],照会事項[[#This Row],[Fwk要回答条件あり]])</f>
        <v>0</v>
      </c>
      <c r="S23" s="22" t="b">
        <f>ISNUMBER(FIND(Keyword変換後_要補足説明,照会事項[[#This Row],[回答]]))</f>
        <v>0</v>
      </c>
      <c r="T23" s="22" t="b">
        <f>ISBLANK(照会事項[[#This Row],[補足説明]])</f>
        <v>1</v>
      </c>
      <c r="U23" s="22" t="b">
        <f>AND(照会事項[[#This Row],[Fwk要補足説明]],照会事項[[#This Row],[Fwk補足説明空き]])</f>
        <v>0</v>
      </c>
      <c r="V23" s="22"/>
      <c r="W23" s="21" t="s">
        <v>203</v>
      </c>
      <c r="X23" s="23" t="s">
        <v>4</v>
      </c>
      <c r="Y23" s="24"/>
      <c r="Z23" s="25"/>
      <c r="AA23" s="5"/>
      <c r="AC23" s="20"/>
    </row>
    <row r="24" spans="1:29" ht="72.95" customHeight="1" x14ac:dyDescent="0.25">
      <c r="A24" s="32">
        <f ca="1">IF(照会事項[[#This Row],[IsQuestion]],照会事項[[#This Row],[SEQ]],"")</f>
        <v>10</v>
      </c>
      <c r="B24" s="21" t="str">
        <f>CONCATENATE(照会事項[[#This Row],[照会事項補足]],照会事項[[#This Row],[照会事項入力用]],照会事項[[#This Row],[照会事項選択肢]])</f>
        <v>監視用のメインシステムを設置した場所とは離れた別の場所に、監視システム端末（副端末）を設置する事が可能かどうか
▼次からお選びください
可能/不可能/条件による[詳細は補足説明へ記載]</v>
      </c>
      <c r="C24" s="22" t="b">
        <f>AND(照会事項[[#This Row],[照会事項入力用]]&lt;&gt;"",照会事項[[#This Row],[補足]]="")</f>
        <v>1</v>
      </c>
      <c r="D24" s="22">
        <f>IF(照会事項[[#This Row],[IsQuestion]],1,0)</f>
        <v>1</v>
      </c>
      <c r="E24" s="22">
        <f ca="1">IFERROR(OFFSET(照会事項[[#This Row],[SEQ]],-1,0)+照会事項[[#This Row],[CountUp]],照会事項[[#This Row],[CountUp]])</f>
        <v>10</v>
      </c>
      <c r="F24" s="22" t="str">
        <f>TEXT(照会事項[[#This Row],[補足]],表示形式_照会事項補足)</f>
        <v/>
      </c>
      <c r="G24" s="22" t="str">
        <f>IF(照会事項[[#This Row],[Fwk回答形式選択]],CONCATENATE(改行,Keyword質問事項_選択肢,SUBSTITUTE(照会事項[[#This Row],[選択肢]],Keyword変換前_要補足説明,Keyword変換後_要補足説明)),"")</f>
        <v xml:space="preserve">
▼次からお選びください
可能/不可能/条件による[詳細は補足説明へ記載]</v>
      </c>
      <c r="H24" s="22">
        <f>MATCH(照会事項[[#This Row],[選択肢]],選択肢PD用[選択肢],0)</f>
        <v>5</v>
      </c>
      <c r="I24" s="22">
        <f>INDEX(選択肢PD用[選択肢個数],照会事項[[#This Row],[選択肢PD行番号]])</f>
        <v>3</v>
      </c>
      <c r="J24" s="22" t="b">
        <f>照会事項[[#This Row],[補足]]=見出し</f>
        <v>0</v>
      </c>
      <c r="K24" s="22" t="b">
        <f ca="1">AND(TRIM(照会事項[[#This Row],[照会事項]])&lt;&gt;"",OFFSET(照会事項[[#This Row],[IsQuestion]],1,0))</f>
        <v>0</v>
      </c>
      <c r="L24" s="22" t="b">
        <f>NOT(ISBLANK(照会事項[[#This Row],[選択肢]]))</f>
        <v>1</v>
      </c>
      <c r="M24" s="22" t="b">
        <f>照会事項[[#This Row],[回答入力単位・形式]]=Keyword条件_回答形式選択</f>
        <v>1</v>
      </c>
      <c r="N24" s="22" t="b">
        <f>_xlfn.XOR(照会事項[[#This Row],[Fwk選択肢あり]],照会事項[[#This Row],[Fwk回答形式選択]])</f>
        <v>0</v>
      </c>
      <c r="O24" s="22" t="b">
        <f>LEFT(照会事項[[#This Row],[照会事項入力用]],1)="◤"</f>
        <v>0</v>
      </c>
      <c r="P24" s="22" t="b">
        <f>ISBLANK(照会事項[[#This Row],[回答]])</f>
        <v>1</v>
      </c>
      <c r="Q24" s="22" t="b">
        <f>AND(照会事項[[#This Row],[IsQuestion]],照会事項[[#This Row],[Fwk回答欄空き]],NOT(照会事項[[#This Row],[Fwk要回答条件あり]]))</f>
        <v>1</v>
      </c>
      <c r="R24" s="22" t="b">
        <f>AND(照会事項[[#This Row],[IsQuestion]],照会事項[[#This Row],[Fwk回答欄空き]],照会事項[[#This Row],[Fwk要回答条件あり]])</f>
        <v>0</v>
      </c>
      <c r="S24" s="22" t="b">
        <f>ISNUMBER(FIND(Keyword変換後_要補足説明,照会事項[[#This Row],[回答]]))</f>
        <v>0</v>
      </c>
      <c r="T24" s="22" t="b">
        <f>ISBLANK(照会事項[[#This Row],[補足説明]])</f>
        <v>1</v>
      </c>
      <c r="U24" s="22" t="b">
        <f>AND(照会事項[[#This Row],[Fwk要補足説明]],照会事項[[#This Row],[Fwk補足説明空き]])</f>
        <v>0</v>
      </c>
      <c r="V24" s="22"/>
      <c r="W24" s="21" t="s">
        <v>268</v>
      </c>
      <c r="X24" s="23"/>
      <c r="Y24" s="24" t="s">
        <v>138</v>
      </c>
      <c r="Z24" s="25" t="s">
        <v>2</v>
      </c>
      <c r="AA24" s="13"/>
      <c r="AC24" s="20"/>
    </row>
    <row r="25" spans="1:29" ht="41.1" customHeight="1" x14ac:dyDescent="0.25">
      <c r="A25" s="32" t="str">
        <f>IF(照会事項[[#This Row],[IsQuestion]],照会事項[[#This Row],[SEQ]],"")</f>
        <v/>
      </c>
      <c r="B25" s="21" t="str">
        <f>CONCATENATE(照会事項[[#This Row],[照会事項補足]],照会事項[[#This Row],[照会事項入力用]],照会事項[[#This Row],[照会事項選択肢]])</f>
        <v>※ 監視システムの主端末は管理事務所内、副端末は本庁舎内への設置を想定</v>
      </c>
      <c r="C25" s="22" t="b">
        <f>AND(照会事項[[#This Row],[照会事項入力用]]&lt;&gt;"",照会事項[[#This Row],[補足]]="")</f>
        <v>0</v>
      </c>
      <c r="D25" s="22">
        <f>IF(照会事項[[#This Row],[IsQuestion]],1,0)</f>
        <v>0</v>
      </c>
      <c r="E25" s="22">
        <f ca="1">IFERROR(OFFSET(照会事項[[#This Row],[SEQ]],-1,0)+照会事項[[#This Row],[CountUp]],照会事項[[#This Row],[CountUp]])</f>
        <v>10</v>
      </c>
      <c r="F25" s="22" t="str">
        <f>TEXT(照会事項[[#This Row],[補足]],表示形式_照会事項補足)</f>
        <v xml:space="preserve">※ </v>
      </c>
      <c r="G25" s="22" t="str">
        <f>IF(照会事項[[#This Row],[Fwk回答形式選択]],CONCATENATE(改行,Keyword質問事項_選択肢,SUBSTITUTE(照会事項[[#This Row],[選択肢]],Keyword変換前_要補足説明,Keyword変換後_要補足説明)),"")</f>
        <v/>
      </c>
      <c r="H25" s="22" t="e">
        <f>MATCH(照会事項[[#This Row],[選択肢]],選択肢PD用[選択肢],0)</f>
        <v>#N/A</v>
      </c>
      <c r="I25" s="22" t="e">
        <f>INDEX(選択肢PD用[選択肢個数],照会事項[[#This Row],[選択肢PD行番号]])</f>
        <v>#N/A</v>
      </c>
      <c r="J25" s="22" t="b">
        <f>照会事項[[#This Row],[補足]]=見出し</f>
        <v>0</v>
      </c>
      <c r="K25" s="22" t="b">
        <f ca="1">AND(TRIM(照会事項[[#This Row],[照会事項]])&lt;&gt;"",OFFSET(照会事項[[#This Row],[IsQuestion]],1,0))</f>
        <v>1</v>
      </c>
      <c r="L25" s="22" t="b">
        <f>NOT(ISBLANK(照会事項[[#This Row],[選択肢]]))</f>
        <v>0</v>
      </c>
      <c r="M25" s="22" t="b">
        <f>照会事項[[#This Row],[回答入力単位・形式]]=Keyword条件_回答形式選択</f>
        <v>0</v>
      </c>
      <c r="N25" s="22" t="b">
        <f>_xlfn.XOR(照会事項[[#This Row],[Fwk選択肢あり]],照会事項[[#This Row],[Fwk回答形式選択]])</f>
        <v>0</v>
      </c>
      <c r="O25" s="22" t="b">
        <f>LEFT(照会事項[[#This Row],[照会事項入力用]],1)="◤"</f>
        <v>0</v>
      </c>
      <c r="P25" s="22" t="b">
        <f>ISBLANK(照会事項[[#This Row],[回答]])</f>
        <v>1</v>
      </c>
      <c r="Q25" s="22" t="b">
        <f>AND(照会事項[[#This Row],[IsQuestion]],照会事項[[#This Row],[Fwk回答欄空き]],NOT(照会事項[[#This Row],[Fwk要回答条件あり]]))</f>
        <v>0</v>
      </c>
      <c r="R25" s="22" t="b">
        <f>AND(照会事項[[#This Row],[IsQuestion]],照会事項[[#This Row],[Fwk回答欄空き]],照会事項[[#This Row],[Fwk要回答条件あり]])</f>
        <v>0</v>
      </c>
      <c r="S25" s="22" t="b">
        <f>ISNUMBER(FIND(Keyword変換後_要補足説明,照会事項[[#This Row],[回答]]))</f>
        <v>0</v>
      </c>
      <c r="T25" s="22" t="b">
        <f>ISBLANK(照会事項[[#This Row],[補足説明]])</f>
        <v>1</v>
      </c>
      <c r="U25" s="22" t="b">
        <f>AND(照会事項[[#This Row],[Fwk要補足説明]],照会事項[[#This Row],[Fwk補足説明空き]])</f>
        <v>0</v>
      </c>
      <c r="V25" s="22"/>
      <c r="W25" s="21" t="s">
        <v>269</v>
      </c>
      <c r="X25" s="23" t="s">
        <v>4</v>
      </c>
      <c r="Y25" s="24"/>
      <c r="Z25" s="25"/>
      <c r="AA25" s="5"/>
      <c r="AC25" s="20"/>
    </row>
    <row r="26" spans="1:29" ht="72.95" customHeight="1" x14ac:dyDescent="0.25">
      <c r="A26" s="32">
        <f ca="1">IF(照会事項[[#This Row],[IsQuestion]],照会事項[[#This Row],[SEQ]],"")</f>
        <v>11</v>
      </c>
      <c r="B26" s="21" t="str">
        <f>CONCATENATE(照会事項[[#This Row],[照会事項補足]],照会事項[[#This Row],[照会事項入力用]],照会事項[[#This Row],[照会事項選択肢]])</f>
        <v>監視システム端末を複数設置した場合、その端末毎に別々の監視操作（制御等含む）を行う事が可能かどうか
▼次からお選びください
可能/不可能/条件による[詳細は補足説明へ記載]</v>
      </c>
      <c r="C26" s="22" t="b">
        <f>AND(照会事項[[#This Row],[照会事項入力用]]&lt;&gt;"",照会事項[[#This Row],[補足]]="")</f>
        <v>1</v>
      </c>
      <c r="D26" s="22">
        <f>IF(照会事項[[#This Row],[IsQuestion]],1,0)</f>
        <v>1</v>
      </c>
      <c r="E26" s="22">
        <f ca="1">IFERROR(OFFSET(照会事項[[#This Row],[SEQ]],-1,0)+照会事項[[#This Row],[CountUp]],照会事項[[#This Row],[CountUp]])</f>
        <v>11</v>
      </c>
      <c r="F26" s="22" t="str">
        <f>TEXT(照会事項[[#This Row],[補足]],表示形式_照会事項補足)</f>
        <v/>
      </c>
      <c r="G26" s="22" t="str">
        <f>IF(照会事項[[#This Row],[Fwk回答形式選択]],CONCATENATE(改行,Keyword質問事項_選択肢,SUBSTITUTE(照会事項[[#This Row],[選択肢]],Keyword変換前_要補足説明,Keyword変換後_要補足説明)),"")</f>
        <v xml:space="preserve">
▼次からお選びください
可能/不可能/条件による[詳細は補足説明へ記載]</v>
      </c>
      <c r="H26" s="22">
        <f>MATCH(照会事項[[#This Row],[選択肢]],選択肢PD用[選択肢],0)</f>
        <v>5</v>
      </c>
      <c r="I26" s="22">
        <f>INDEX(選択肢PD用[選択肢個数],照会事項[[#This Row],[選択肢PD行番号]])</f>
        <v>3</v>
      </c>
      <c r="J26" s="22" t="b">
        <f>照会事項[[#This Row],[補足]]=見出し</f>
        <v>0</v>
      </c>
      <c r="K26" s="22" t="b">
        <f ca="1">AND(TRIM(照会事項[[#This Row],[照会事項]])&lt;&gt;"",OFFSET(照会事項[[#This Row],[IsQuestion]],1,0))</f>
        <v>0</v>
      </c>
      <c r="L26" s="22" t="b">
        <f>NOT(ISBLANK(照会事項[[#This Row],[選択肢]]))</f>
        <v>1</v>
      </c>
      <c r="M26" s="22" t="b">
        <f>照会事項[[#This Row],[回答入力単位・形式]]=Keyword条件_回答形式選択</f>
        <v>1</v>
      </c>
      <c r="N26" s="22" t="b">
        <f>_xlfn.XOR(照会事項[[#This Row],[Fwk選択肢あり]],照会事項[[#This Row],[Fwk回答形式選択]])</f>
        <v>0</v>
      </c>
      <c r="O26" s="22" t="b">
        <f>LEFT(照会事項[[#This Row],[照会事項入力用]],1)="◤"</f>
        <v>0</v>
      </c>
      <c r="P26" s="22" t="b">
        <f>ISBLANK(照会事項[[#This Row],[回答]])</f>
        <v>1</v>
      </c>
      <c r="Q26" s="22" t="b">
        <f>AND(照会事項[[#This Row],[IsQuestion]],照会事項[[#This Row],[Fwk回答欄空き]],NOT(照会事項[[#This Row],[Fwk要回答条件あり]]))</f>
        <v>1</v>
      </c>
      <c r="R26" s="22" t="b">
        <f>AND(照会事項[[#This Row],[IsQuestion]],照会事項[[#This Row],[Fwk回答欄空き]],照会事項[[#This Row],[Fwk要回答条件あり]])</f>
        <v>0</v>
      </c>
      <c r="S26" s="22" t="b">
        <f>ISNUMBER(FIND(Keyword変換後_要補足説明,照会事項[[#This Row],[回答]]))</f>
        <v>0</v>
      </c>
      <c r="T26" s="22" t="b">
        <f>ISBLANK(照会事項[[#This Row],[補足説明]])</f>
        <v>1</v>
      </c>
      <c r="U26" s="22" t="b">
        <f>AND(照会事項[[#This Row],[Fwk要補足説明]],照会事項[[#This Row],[Fwk補足説明空き]])</f>
        <v>0</v>
      </c>
      <c r="V26" s="22"/>
      <c r="W26" s="21" t="s">
        <v>270</v>
      </c>
      <c r="X26" s="23"/>
      <c r="Y26" s="24" t="s">
        <v>138</v>
      </c>
      <c r="Z26" s="25" t="s">
        <v>2</v>
      </c>
      <c r="AA26" s="13"/>
      <c r="AC26" s="20"/>
    </row>
    <row r="27" spans="1:29" ht="41.1" customHeight="1" x14ac:dyDescent="0.25">
      <c r="A27" s="32" t="str">
        <f>IF(照会事項[[#This Row],[IsQuestion]],照会事項[[#This Row],[SEQ]],"")</f>
        <v/>
      </c>
      <c r="B27" s="21" t="str">
        <f>CONCATENATE(照会事項[[#This Row],[照会事項補足]],照会事項[[#This Row],[照会事項入力用]],照会事項[[#This Row],[照会事項選択肢]])</f>
        <v>※ 例：Ａ端末で○浄水場を監視しながら、Ｂ端末で△配水池を制御…など</v>
      </c>
      <c r="C27" s="22" t="b">
        <f>AND(照会事項[[#This Row],[照会事項入力用]]&lt;&gt;"",照会事項[[#This Row],[補足]]="")</f>
        <v>0</v>
      </c>
      <c r="D27" s="22">
        <f>IF(照会事項[[#This Row],[IsQuestion]],1,0)</f>
        <v>0</v>
      </c>
      <c r="E27" s="22">
        <f ca="1">IFERROR(OFFSET(照会事項[[#This Row],[SEQ]],-1,0)+照会事項[[#This Row],[CountUp]],照会事項[[#This Row],[CountUp]])</f>
        <v>11</v>
      </c>
      <c r="F27" s="22" t="str">
        <f>TEXT(照会事項[[#This Row],[補足]],表示形式_照会事項補足)</f>
        <v xml:space="preserve">※ </v>
      </c>
      <c r="G27" s="22" t="str">
        <f>IF(照会事項[[#This Row],[Fwk回答形式選択]],CONCATENATE(改行,Keyword質問事項_選択肢,SUBSTITUTE(照会事項[[#This Row],[選択肢]],Keyword変換前_要補足説明,Keyword変換後_要補足説明)),"")</f>
        <v/>
      </c>
      <c r="H27" s="22" t="e">
        <f>MATCH(照会事項[[#This Row],[選択肢]],選択肢PD用[選択肢],0)</f>
        <v>#N/A</v>
      </c>
      <c r="I27" s="22" t="e">
        <f>INDEX(選択肢PD用[選択肢個数],照会事項[[#This Row],[選択肢PD行番号]])</f>
        <v>#N/A</v>
      </c>
      <c r="J27" s="22" t="b">
        <f>照会事項[[#This Row],[補足]]=見出し</f>
        <v>0</v>
      </c>
      <c r="K27" s="22" t="b">
        <f ca="1">AND(TRIM(照会事項[[#This Row],[照会事項]])&lt;&gt;"",OFFSET(照会事項[[#This Row],[IsQuestion]],1,0))</f>
        <v>1</v>
      </c>
      <c r="L27" s="22" t="b">
        <f>NOT(ISBLANK(照会事項[[#This Row],[選択肢]]))</f>
        <v>0</v>
      </c>
      <c r="M27" s="22" t="b">
        <f>照会事項[[#This Row],[回答入力単位・形式]]=Keyword条件_回答形式選択</f>
        <v>0</v>
      </c>
      <c r="N27" s="22" t="b">
        <f>_xlfn.XOR(照会事項[[#This Row],[Fwk選択肢あり]],照会事項[[#This Row],[Fwk回答形式選択]])</f>
        <v>0</v>
      </c>
      <c r="O27" s="22" t="b">
        <f>LEFT(照会事項[[#This Row],[照会事項入力用]],1)="◤"</f>
        <v>0</v>
      </c>
      <c r="P27" s="22" t="b">
        <f>ISBLANK(照会事項[[#This Row],[回答]])</f>
        <v>1</v>
      </c>
      <c r="Q27" s="22" t="b">
        <f>AND(照会事項[[#This Row],[IsQuestion]],照会事項[[#This Row],[Fwk回答欄空き]],NOT(照会事項[[#This Row],[Fwk要回答条件あり]]))</f>
        <v>0</v>
      </c>
      <c r="R27" s="22" t="b">
        <f>AND(照会事項[[#This Row],[IsQuestion]],照会事項[[#This Row],[Fwk回答欄空き]],照会事項[[#This Row],[Fwk要回答条件あり]])</f>
        <v>0</v>
      </c>
      <c r="S27" s="22" t="b">
        <f>ISNUMBER(FIND(Keyword変換後_要補足説明,照会事項[[#This Row],[回答]]))</f>
        <v>0</v>
      </c>
      <c r="T27" s="22" t="b">
        <f>ISBLANK(照会事項[[#This Row],[補足説明]])</f>
        <v>1</v>
      </c>
      <c r="U27" s="22" t="b">
        <f>AND(照会事項[[#This Row],[Fwk要補足説明]],照会事項[[#This Row],[Fwk補足説明空き]])</f>
        <v>0</v>
      </c>
      <c r="V27" s="22"/>
      <c r="W27" s="21" t="s">
        <v>246</v>
      </c>
      <c r="X27" s="23" t="s">
        <v>4</v>
      </c>
      <c r="Y27" s="24"/>
      <c r="Z27" s="25"/>
      <c r="AA27" s="5"/>
      <c r="AC27" s="20"/>
    </row>
    <row r="28" spans="1:29" ht="105" customHeight="1" x14ac:dyDescent="0.25">
      <c r="A28" s="32">
        <f ca="1">IF(照会事項[[#This Row],[IsQuestion]],照会事項[[#This Row],[SEQ]],"")</f>
        <v>12</v>
      </c>
      <c r="B28" s="21" t="str">
        <f>CONCATENATE(照会事項[[#This Row],[照会事項補足]],照会事項[[#This Row],[照会事項入力用]],照会事項[[#This Row],[照会事項選択肢]])</f>
        <v>◤前の回答が「可能、又は条件による」の場合◢
複数の監視システム端末から同じ施設へ、制御等の操作が同時に行われた場合の処理について
▼次からお選びください
操作完了の順に反映/優先設定順位順に反映/同一施設の同時操作は不可/その他[詳細は補足説明へ記載]</v>
      </c>
      <c r="C28" s="22" t="b">
        <f>AND(照会事項[[#This Row],[照会事項入力用]]&lt;&gt;"",照会事項[[#This Row],[補足]]="")</f>
        <v>1</v>
      </c>
      <c r="D28" s="22">
        <f>IF(照会事項[[#This Row],[IsQuestion]],1,0)</f>
        <v>1</v>
      </c>
      <c r="E28" s="22">
        <f ca="1">IFERROR(OFFSET(照会事項[[#This Row],[SEQ]],-1,0)+照会事項[[#This Row],[CountUp]],照会事項[[#This Row],[CountUp]])</f>
        <v>12</v>
      </c>
      <c r="F28" s="22" t="str">
        <f>TEXT(照会事項[[#This Row],[補足]],表示形式_照会事項補足)</f>
        <v/>
      </c>
      <c r="G28" s="22" t="str">
        <f>IF(照会事項[[#This Row],[Fwk回答形式選択]],CONCATENATE(改行,Keyword質問事項_選択肢,SUBSTITUTE(照会事項[[#This Row],[選択肢]],Keyword変換前_要補足説明,Keyword変換後_要補足説明)),"")</f>
        <v xml:space="preserve">
▼次からお選びください
操作完了の順に反映/優先設定順位順に反映/同一施設の同時操作は不可/その他[詳細は補足説明へ記載]</v>
      </c>
      <c r="H28" s="22">
        <f>MATCH(照会事項[[#This Row],[選択肢]],選択肢PD用[選択肢],0)</f>
        <v>18</v>
      </c>
      <c r="I28" s="22">
        <f>INDEX(選択肢PD用[選択肢個数],照会事項[[#This Row],[選択肢PD行番号]])</f>
        <v>4</v>
      </c>
      <c r="J28" s="22" t="b">
        <f>照会事項[[#This Row],[補足]]=見出し</f>
        <v>0</v>
      </c>
      <c r="K28" s="22" t="b">
        <f ca="1">AND(TRIM(照会事項[[#This Row],[照会事項]])&lt;&gt;"",OFFSET(照会事項[[#This Row],[IsQuestion]],1,0))</f>
        <v>0</v>
      </c>
      <c r="L28" s="22" t="b">
        <f>NOT(ISBLANK(照会事項[[#This Row],[選択肢]]))</f>
        <v>1</v>
      </c>
      <c r="M28" s="22" t="b">
        <f>照会事項[[#This Row],[回答入力単位・形式]]=Keyword条件_回答形式選択</f>
        <v>1</v>
      </c>
      <c r="N28" s="22" t="b">
        <f>_xlfn.XOR(照会事項[[#This Row],[Fwk選択肢あり]],照会事項[[#This Row],[Fwk回答形式選択]])</f>
        <v>0</v>
      </c>
      <c r="O28" s="22" t="b">
        <f>LEFT(照会事項[[#This Row],[照会事項入力用]],1)="◤"</f>
        <v>1</v>
      </c>
      <c r="P28" s="22" t="b">
        <f>ISBLANK(照会事項[[#This Row],[回答]])</f>
        <v>1</v>
      </c>
      <c r="Q28" s="22" t="b">
        <f>AND(照会事項[[#This Row],[IsQuestion]],照会事項[[#This Row],[Fwk回答欄空き]],NOT(照会事項[[#This Row],[Fwk要回答条件あり]]))</f>
        <v>0</v>
      </c>
      <c r="R28" s="22" t="b">
        <f>AND(照会事項[[#This Row],[IsQuestion]],照会事項[[#This Row],[Fwk回答欄空き]],照会事項[[#This Row],[Fwk要回答条件あり]])</f>
        <v>1</v>
      </c>
      <c r="S28" s="22" t="b">
        <f>ISNUMBER(FIND(Keyword変換後_要補足説明,照会事項[[#This Row],[回答]]))</f>
        <v>0</v>
      </c>
      <c r="T28" s="22" t="b">
        <f>ISBLANK(照会事項[[#This Row],[補足説明]])</f>
        <v>1</v>
      </c>
      <c r="U28" s="22" t="b">
        <f>AND(照会事項[[#This Row],[Fwk要補足説明]],照会事項[[#This Row],[Fwk補足説明空き]])</f>
        <v>0</v>
      </c>
      <c r="V28" s="22"/>
      <c r="W28" s="21" t="s">
        <v>271</v>
      </c>
      <c r="X28" s="23"/>
      <c r="Y28" s="24" t="s">
        <v>205</v>
      </c>
      <c r="Z28" s="25" t="s">
        <v>2</v>
      </c>
      <c r="AA28" s="13"/>
      <c r="AC28" s="20"/>
    </row>
    <row r="29" spans="1:29" ht="72.95" customHeight="1" x14ac:dyDescent="0.25">
      <c r="A29" s="32" t="str">
        <f>IF(照会事項[[#This Row],[IsQuestion]],照会事項[[#This Row],[SEQ]],"")</f>
        <v/>
      </c>
      <c r="B29" s="21" t="str">
        <f>CONCATENATE(照会事項[[#This Row],[照会事項補足]],照会事項[[#This Row],[照会事項入力用]],照会事項[[#This Row],[照会事項選択肢]])</f>
        <v>※ 災害等が起こった場合、複数の監視システム端末で同じ場所を監視する事が想定されるため
その他の回答例：同一施設は先着順による排他処理（注意表示し監視のみ可能）など</v>
      </c>
      <c r="C29" s="22" t="b">
        <f>AND(照会事項[[#This Row],[照会事項入力用]]&lt;&gt;"",照会事項[[#This Row],[補足]]="")</f>
        <v>0</v>
      </c>
      <c r="D29" s="22">
        <f>IF(照会事項[[#This Row],[IsQuestion]],1,0)</f>
        <v>0</v>
      </c>
      <c r="E29" s="22">
        <f ca="1">IFERROR(OFFSET(照会事項[[#This Row],[SEQ]],-1,0)+照会事項[[#This Row],[CountUp]],照会事項[[#This Row],[CountUp]])</f>
        <v>12</v>
      </c>
      <c r="F29" s="22" t="str">
        <f>TEXT(照会事項[[#This Row],[補足]],表示形式_照会事項補足)</f>
        <v xml:space="preserve">※ </v>
      </c>
      <c r="G29" s="22" t="str">
        <f>IF(照会事項[[#This Row],[Fwk回答形式選択]],CONCATENATE(改行,Keyword質問事項_選択肢,SUBSTITUTE(照会事項[[#This Row],[選択肢]],Keyword変換前_要補足説明,Keyword変換後_要補足説明)),"")</f>
        <v/>
      </c>
      <c r="H29" s="22" t="e">
        <f>MATCH(照会事項[[#This Row],[選択肢]],選択肢PD用[選択肢],0)</f>
        <v>#N/A</v>
      </c>
      <c r="I29" s="22" t="e">
        <f>INDEX(選択肢PD用[選択肢個数],照会事項[[#This Row],[選択肢PD行番号]])</f>
        <v>#N/A</v>
      </c>
      <c r="J29" s="22" t="b">
        <f>照会事項[[#This Row],[補足]]=見出し</f>
        <v>0</v>
      </c>
      <c r="K29" s="22" t="b">
        <f ca="1">AND(TRIM(照会事項[[#This Row],[照会事項]])&lt;&gt;"",OFFSET(照会事項[[#This Row],[IsQuestion]],1,0))</f>
        <v>1</v>
      </c>
      <c r="L29" s="22" t="b">
        <f>NOT(ISBLANK(照会事項[[#This Row],[選択肢]]))</f>
        <v>0</v>
      </c>
      <c r="M29" s="22" t="b">
        <f>照会事項[[#This Row],[回答入力単位・形式]]=Keyword条件_回答形式選択</f>
        <v>0</v>
      </c>
      <c r="N29" s="22" t="b">
        <f>_xlfn.XOR(照会事項[[#This Row],[Fwk選択肢あり]],照会事項[[#This Row],[Fwk回答形式選択]])</f>
        <v>0</v>
      </c>
      <c r="O29" s="22" t="b">
        <f>LEFT(照会事項[[#This Row],[照会事項入力用]],1)="◤"</f>
        <v>0</v>
      </c>
      <c r="P29" s="22" t="b">
        <f>ISBLANK(照会事項[[#This Row],[回答]])</f>
        <v>1</v>
      </c>
      <c r="Q29" s="22" t="b">
        <f>AND(照会事項[[#This Row],[IsQuestion]],照会事項[[#This Row],[Fwk回答欄空き]],NOT(照会事項[[#This Row],[Fwk要回答条件あり]]))</f>
        <v>0</v>
      </c>
      <c r="R29" s="22" t="b">
        <f>AND(照会事項[[#This Row],[IsQuestion]],照会事項[[#This Row],[Fwk回答欄空き]],照会事項[[#This Row],[Fwk要回答条件あり]])</f>
        <v>0</v>
      </c>
      <c r="S29" s="22" t="b">
        <f>ISNUMBER(FIND(Keyword変換後_要補足説明,照会事項[[#This Row],[回答]]))</f>
        <v>0</v>
      </c>
      <c r="T29" s="22" t="b">
        <f>ISBLANK(照会事項[[#This Row],[補足説明]])</f>
        <v>1</v>
      </c>
      <c r="U29" s="22" t="b">
        <f>AND(照会事項[[#This Row],[Fwk要補足説明]],照会事項[[#This Row],[Fwk補足説明空き]])</f>
        <v>0</v>
      </c>
      <c r="V29" s="22"/>
      <c r="W29" s="21" t="s">
        <v>247</v>
      </c>
      <c r="X29" s="23" t="s">
        <v>4</v>
      </c>
      <c r="Y29" s="24"/>
      <c r="Z29" s="25"/>
      <c r="AA29" s="5"/>
      <c r="AC29" s="20"/>
    </row>
    <row r="30" spans="1:29" ht="57" customHeight="1" x14ac:dyDescent="0.25">
      <c r="A30" s="32">
        <f ca="1">IF(照会事項[[#This Row],[IsQuestion]],照会事項[[#This Row],[SEQ]],"")</f>
        <v>13</v>
      </c>
      <c r="B30" s="29" t="str">
        <f>CONCATENATE(照会事項[[#This Row],[照会事項補足]],照会事項[[#This Row],[照会事項入力用]],照会事項[[#This Row],[照会事項選択肢]])</f>
        <v>監視システムのセキュリティ対策について主な対策内容の記載と、詳細（監視端末や操作者毎など）の分かる一覧を添付してください</v>
      </c>
      <c r="C30" s="30" t="b">
        <f>AND(照会事項[[#This Row],[照会事項入力用]]&lt;&gt;"",照会事項[[#This Row],[補足]]="")</f>
        <v>1</v>
      </c>
      <c r="D30" s="22">
        <f>IF(照会事項[[#This Row],[IsQuestion]],1,0)</f>
        <v>1</v>
      </c>
      <c r="E30" s="30">
        <f ca="1">IFERROR(OFFSET(照会事項[[#This Row],[SEQ]],-1,0)+照会事項[[#This Row],[CountUp]],照会事項[[#This Row],[CountUp]])</f>
        <v>13</v>
      </c>
      <c r="F30" s="22" t="str">
        <f>TEXT(照会事項[[#This Row],[補足]],表示形式_照会事項補足)</f>
        <v/>
      </c>
      <c r="G30" s="22" t="str">
        <f>IF(照会事項[[#This Row],[Fwk回答形式選択]],CONCATENATE(改行,Keyword質問事項_選択肢,SUBSTITUTE(照会事項[[#This Row],[選択肢]],Keyword変換前_要補足説明,Keyword変換後_要補足説明)),"")</f>
        <v/>
      </c>
      <c r="H30" s="22" t="e">
        <f>MATCH(照会事項[[#This Row],[選択肢]],選択肢PD用[選択肢],0)</f>
        <v>#N/A</v>
      </c>
      <c r="I30" s="22" t="e">
        <f>INDEX(選択肢PD用[選択肢個数],照会事項[[#This Row],[選択肢PD行番号]])</f>
        <v>#N/A</v>
      </c>
      <c r="J30" s="22" t="b">
        <f>照会事項[[#This Row],[補足]]=見出し</f>
        <v>0</v>
      </c>
      <c r="K30" s="22" t="b">
        <f ca="1">AND(TRIM(照会事項[[#This Row],[照会事項]])&lt;&gt;"",OFFSET(照会事項[[#This Row],[IsQuestion]],1,0))</f>
        <v>0</v>
      </c>
      <c r="L30" s="22" t="b">
        <f>NOT(ISBLANK(照会事項[[#This Row],[選択肢]]))</f>
        <v>0</v>
      </c>
      <c r="M30" s="22" t="b">
        <f>照会事項[[#This Row],[回答入力単位・形式]]=Keyword条件_回答形式選択</f>
        <v>0</v>
      </c>
      <c r="N30" s="22" t="b">
        <f>_xlfn.XOR(照会事項[[#This Row],[Fwk選択肢あり]],照会事項[[#This Row],[Fwk回答形式選択]])</f>
        <v>0</v>
      </c>
      <c r="O30" s="30" t="b">
        <f>LEFT(照会事項[[#This Row],[照会事項入力用]],1)="◤"</f>
        <v>0</v>
      </c>
      <c r="P30" s="30" t="b">
        <f>ISBLANK(照会事項[[#This Row],[回答]])</f>
        <v>1</v>
      </c>
      <c r="Q30" s="30" t="b">
        <f>AND(照会事項[[#This Row],[IsQuestion]],照会事項[[#This Row],[Fwk回答欄空き]],NOT(照会事項[[#This Row],[Fwk要回答条件あり]]))</f>
        <v>1</v>
      </c>
      <c r="R30" s="30" t="b">
        <f>AND(照会事項[[#This Row],[IsQuestion]],照会事項[[#This Row],[Fwk回答欄空き]],照会事項[[#This Row],[Fwk要回答条件あり]])</f>
        <v>0</v>
      </c>
      <c r="S30" s="22" t="b">
        <f>ISNUMBER(FIND(Keyword変換後_要補足説明,照会事項[[#This Row],[回答]]))</f>
        <v>0</v>
      </c>
      <c r="T30" s="22" t="b">
        <f>ISBLANK(照会事項[[#This Row],[補足説明]])</f>
        <v>1</v>
      </c>
      <c r="U30" s="22" t="b">
        <f>AND(照会事項[[#This Row],[Fwk要補足説明]],照会事項[[#This Row],[Fwk補足説明空き]])</f>
        <v>0</v>
      </c>
      <c r="V30" s="22"/>
      <c r="W30" s="21" t="s">
        <v>272</v>
      </c>
      <c r="X30" s="23"/>
      <c r="Y30" s="29"/>
      <c r="Z30" s="21" t="s">
        <v>130</v>
      </c>
      <c r="AA30" s="5"/>
      <c r="AC30" s="20"/>
    </row>
    <row r="31" spans="1:29" ht="41.1" customHeight="1" x14ac:dyDescent="0.25">
      <c r="A31" s="32" t="str">
        <f>IF(照会事項[[#This Row],[IsQuestion]],照会事項[[#This Row],[SEQ]],"")</f>
        <v/>
      </c>
      <c r="B31" s="21" t="str">
        <f>CONCATENATE(照会事項[[#This Row],[照会事項補足]],照会事項[[#This Row],[照会事項入力用]],照会事項[[#This Row],[照会事項選択肢]])</f>
        <v>※ Q-2の添付資料で確認出来る場合は、補足にQ-2資料参照と記載</v>
      </c>
      <c r="C31" s="22" t="b">
        <f>AND(照会事項[[#This Row],[照会事項入力用]]&lt;&gt;"",照会事項[[#This Row],[補足]]="")</f>
        <v>0</v>
      </c>
      <c r="D31" s="22">
        <f>IF(照会事項[[#This Row],[IsQuestion]],1,0)</f>
        <v>0</v>
      </c>
      <c r="E31" s="22">
        <f ca="1">IFERROR(OFFSET(照会事項[[#This Row],[SEQ]],-1,0)+照会事項[[#This Row],[CountUp]],照会事項[[#This Row],[CountUp]])</f>
        <v>13</v>
      </c>
      <c r="F31" s="22" t="str">
        <f>TEXT(照会事項[[#This Row],[補足]],表示形式_照会事項補足)</f>
        <v xml:space="preserve">※ </v>
      </c>
      <c r="G31" s="22" t="str">
        <f>IF(照会事項[[#This Row],[Fwk回答形式選択]],CONCATENATE(改行,Keyword質問事項_選択肢,SUBSTITUTE(照会事項[[#This Row],[選択肢]],Keyword変換前_要補足説明,Keyword変換後_要補足説明)),"")</f>
        <v/>
      </c>
      <c r="H31" s="22" t="e">
        <f>MATCH(照会事項[[#This Row],[選択肢]],選択肢PD用[選択肢],0)</f>
        <v>#N/A</v>
      </c>
      <c r="I31" s="22" t="e">
        <f>INDEX(選択肢PD用[選択肢個数],照会事項[[#This Row],[選択肢PD行番号]])</f>
        <v>#N/A</v>
      </c>
      <c r="J31" s="22" t="b">
        <f>照会事項[[#This Row],[補足]]=見出し</f>
        <v>0</v>
      </c>
      <c r="K31" s="22" t="b">
        <f ca="1">AND(TRIM(照会事項[[#This Row],[照会事項]])&lt;&gt;"",OFFSET(照会事項[[#This Row],[IsQuestion]],1,0))</f>
        <v>1</v>
      </c>
      <c r="L31" s="22" t="b">
        <f>NOT(ISBLANK(照会事項[[#This Row],[選択肢]]))</f>
        <v>0</v>
      </c>
      <c r="M31" s="22" t="b">
        <f>照会事項[[#This Row],[回答入力単位・形式]]=Keyword条件_回答形式選択</f>
        <v>0</v>
      </c>
      <c r="N31" s="22" t="b">
        <f>_xlfn.XOR(照会事項[[#This Row],[Fwk選択肢あり]],照会事項[[#This Row],[Fwk回答形式選択]])</f>
        <v>0</v>
      </c>
      <c r="O31" s="22" t="b">
        <f>LEFT(照会事項[[#This Row],[照会事項入力用]],1)="◤"</f>
        <v>0</v>
      </c>
      <c r="P31" s="22" t="b">
        <f>ISBLANK(照会事項[[#This Row],[回答]])</f>
        <v>1</v>
      </c>
      <c r="Q31" s="22" t="b">
        <f>AND(照会事項[[#This Row],[IsQuestion]],照会事項[[#This Row],[Fwk回答欄空き]],NOT(照会事項[[#This Row],[Fwk要回答条件あり]]))</f>
        <v>0</v>
      </c>
      <c r="R31" s="22" t="b">
        <f>AND(照会事項[[#This Row],[IsQuestion]],照会事項[[#This Row],[Fwk回答欄空き]],照会事項[[#This Row],[Fwk要回答条件あり]])</f>
        <v>0</v>
      </c>
      <c r="S31" s="22" t="b">
        <f>ISNUMBER(FIND(Keyword変換後_要補足説明,照会事項[[#This Row],[回答]]))</f>
        <v>0</v>
      </c>
      <c r="T31" s="22" t="b">
        <f>ISBLANK(照会事項[[#This Row],[補足説明]])</f>
        <v>1</v>
      </c>
      <c r="U31" s="22" t="b">
        <f>AND(照会事項[[#This Row],[Fwk要補足説明]],照会事項[[#This Row],[Fwk補足説明空き]])</f>
        <v>0</v>
      </c>
      <c r="V31" s="22"/>
      <c r="W31" s="21" t="s">
        <v>191</v>
      </c>
      <c r="X31" s="23" t="s">
        <v>4</v>
      </c>
      <c r="Y31" s="24"/>
      <c r="Z31" s="25" t="s">
        <v>209</v>
      </c>
      <c r="AA31" s="5"/>
      <c r="AC31" s="20"/>
    </row>
    <row r="32" spans="1:29" ht="41.1" customHeight="1" x14ac:dyDescent="0.25">
      <c r="A32" s="32">
        <f ca="1">IF(照会事項[[#This Row],[IsQuestion]],照会事項[[#This Row],[SEQ]],"")</f>
        <v>14</v>
      </c>
      <c r="B32" s="21" t="str">
        <f>CONCATENATE(照会事項[[#This Row],[照会事項補足]],照会事項[[#This Row],[照会事項入力用]],照会事項[[#This Row],[照会事項選択肢]])</f>
        <v>監視システムにおいて対応するテレメータの品番やメーカー等について、概要の記入と詳細の分かる一覧を添付してください</v>
      </c>
      <c r="C32" s="22" t="b">
        <f>AND(照会事項[[#This Row],[照会事項入力用]]&lt;&gt;"",照会事項[[#This Row],[補足]]="")</f>
        <v>1</v>
      </c>
      <c r="D32" s="22">
        <f>IF(照会事項[[#This Row],[IsQuestion]],1,0)</f>
        <v>1</v>
      </c>
      <c r="E32" s="22">
        <f ca="1">IFERROR(OFFSET(照会事項[[#This Row],[SEQ]],-1,0)+照会事項[[#This Row],[CountUp]],照会事項[[#This Row],[CountUp]])</f>
        <v>14</v>
      </c>
      <c r="F32" s="22" t="str">
        <f>TEXT(照会事項[[#This Row],[補足]],表示形式_照会事項補足)</f>
        <v/>
      </c>
      <c r="G32" s="22" t="str">
        <f>IF(照会事項[[#This Row],[Fwk回答形式選択]],CONCATENATE(改行,Keyword質問事項_選択肢,SUBSTITUTE(照会事項[[#This Row],[選択肢]],Keyword変換前_要補足説明,Keyword変換後_要補足説明)),"")</f>
        <v/>
      </c>
      <c r="H32" s="22" t="e">
        <f>MATCH(照会事項[[#This Row],[選択肢]],選択肢PD用[選択肢],0)</f>
        <v>#N/A</v>
      </c>
      <c r="I32" s="22" t="e">
        <f>INDEX(選択肢PD用[選択肢個数],照会事項[[#This Row],[選択肢PD行番号]])</f>
        <v>#N/A</v>
      </c>
      <c r="J32" s="22" t="b">
        <f>照会事項[[#This Row],[補足]]=見出し</f>
        <v>0</v>
      </c>
      <c r="K32" s="22" t="b">
        <f ca="1">AND(TRIM(照会事項[[#This Row],[照会事項]])&lt;&gt;"",OFFSET(照会事項[[#This Row],[IsQuestion]],1,0))</f>
        <v>1</v>
      </c>
      <c r="L32" s="22" t="b">
        <f>NOT(ISBLANK(照会事項[[#This Row],[選択肢]]))</f>
        <v>0</v>
      </c>
      <c r="M32" s="22" t="b">
        <f>照会事項[[#This Row],[回答入力単位・形式]]=Keyword条件_回答形式選択</f>
        <v>0</v>
      </c>
      <c r="N32" s="22" t="b">
        <f>_xlfn.XOR(照会事項[[#This Row],[Fwk選択肢あり]],照会事項[[#This Row],[Fwk回答形式選択]])</f>
        <v>0</v>
      </c>
      <c r="O32" s="22" t="b">
        <f>LEFT(照会事項[[#This Row],[照会事項入力用]],1)="◤"</f>
        <v>0</v>
      </c>
      <c r="P32" s="22" t="b">
        <f>ISBLANK(照会事項[[#This Row],[回答]])</f>
        <v>1</v>
      </c>
      <c r="Q32" s="22" t="b">
        <f>AND(照会事項[[#This Row],[IsQuestion]],照会事項[[#This Row],[Fwk回答欄空き]],NOT(照会事項[[#This Row],[Fwk要回答条件あり]]))</f>
        <v>1</v>
      </c>
      <c r="R32" s="22" t="b">
        <f>AND(照会事項[[#This Row],[IsQuestion]],照会事項[[#This Row],[Fwk回答欄空き]],照会事項[[#This Row],[Fwk要回答条件あり]])</f>
        <v>0</v>
      </c>
      <c r="S32" s="22" t="b">
        <f>ISNUMBER(FIND(Keyword変換後_要補足説明,照会事項[[#This Row],[回答]]))</f>
        <v>0</v>
      </c>
      <c r="T32" s="22" t="b">
        <f>ISBLANK(照会事項[[#This Row],[補足説明]])</f>
        <v>1</v>
      </c>
      <c r="U32" s="22" t="b">
        <f>AND(照会事項[[#This Row],[Fwk要補足説明]],照会事項[[#This Row],[Fwk補足説明空き]])</f>
        <v>0</v>
      </c>
      <c r="V32" s="22"/>
      <c r="W32" s="21" t="s">
        <v>273</v>
      </c>
      <c r="X32" s="23"/>
      <c r="Y32" s="29"/>
      <c r="Z32" s="21" t="s">
        <v>130</v>
      </c>
      <c r="AA32" s="5"/>
      <c r="AC32" s="20"/>
    </row>
    <row r="33" spans="1:29" ht="72.95" customHeight="1" x14ac:dyDescent="0.25">
      <c r="A33" s="32">
        <f ca="1">IF(照会事項[[#This Row],[IsQuestion]],照会事項[[#This Row],[SEQ]],"")</f>
        <v>15</v>
      </c>
      <c r="B33" s="21" t="str">
        <f>CONCATENATE(照会事項[[#This Row],[照会事項補足]],照会事項[[#This Row],[照会事項入力用]],照会事項[[#This Row],[照会事項選択肢]])</f>
        <v>Q-15の回答にないメーカー製でも、軽微な改修等で監視可能になるかどうか
▼次からお選びください
可能/不可能/条件による[詳細は補足説明へ記載]</v>
      </c>
      <c r="C33" s="22" t="b">
        <f>AND(照会事項[[#This Row],[照会事項入力用]]&lt;&gt;"",照会事項[[#This Row],[補足]]="")</f>
        <v>1</v>
      </c>
      <c r="D33" s="22">
        <f>IF(照会事項[[#This Row],[IsQuestion]],1,0)</f>
        <v>1</v>
      </c>
      <c r="E33" s="22">
        <f ca="1">IFERROR(OFFSET(照会事項[[#This Row],[SEQ]],-1,0)+照会事項[[#This Row],[CountUp]],照会事項[[#This Row],[CountUp]])</f>
        <v>15</v>
      </c>
      <c r="F33" s="22" t="str">
        <f>TEXT(照会事項[[#This Row],[補足]],表示形式_照会事項補足)</f>
        <v/>
      </c>
      <c r="G33" s="22" t="str">
        <f>IF(照会事項[[#This Row],[Fwk回答形式選択]],CONCATENATE(改行,Keyword質問事項_選択肢,SUBSTITUTE(照会事項[[#This Row],[選択肢]],Keyword変換前_要補足説明,Keyword変換後_要補足説明)),"")</f>
        <v xml:space="preserve">
▼次からお選びください
可能/不可能/条件による[詳細は補足説明へ記載]</v>
      </c>
      <c r="H33" s="22">
        <f>MATCH(照会事項[[#This Row],[選択肢]],選択肢PD用[選択肢],0)</f>
        <v>5</v>
      </c>
      <c r="I33" s="22">
        <f>INDEX(選択肢PD用[選択肢個数],照会事項[[#This Row],[選択肢PD行番号]])</f>
        <v>3</v>
      </c>
      <c r="J33" s="22" t="b">
        <f>照会事項[[#This Row],[補足]]=見出し</f>
        <v>0</v>
      </c>
      <c r="K33" s="22" t="b">
        <f ca="1">AND(TRIM(照会事項[[#This Row],[照会事項]])&lt;&gt;"",OFFSET(照会事項[[#This Row],[IsQuestion]],1,0))</f>
        <v>0</v>
      </c>
      <c r="L33" s="22" t="b">
        <f>NOT(ISBLANK(照会事項[[#This Row],[選択肢]]))</f>
        <v>1</v>
      </c>
      <c r="M33" s="22" t="b">
        <f>照会事項[[#This Row],[回答入力単位・形式]]=Keyword条件_回答形式選択</f>
        <v>1</v>
      </c>
      <c r="N33" s="22" t="b">
        <f>_xlfn.XOR(照会事項[[#This Row],[Fwk選択肢あり]],照会事項[[#This Row],[Fwk回答形式選択]])</f>
        <v>0</v>
      </c>
      <c r="O33" s="22" t="b">
        <f>LEFT(照会事項[[#This Row],[照会事項入力用]],1)="◤"</f>
        <v>0</v>
      </c>
      <c r="P33" s="22" t="b">
        <f>ISBLANK(照会事項[[#This Row],[回答]])</f>
        <v>1</v>
      </c>
      <c r="Q33" s="22" t="b">
        <f>AND(照会事項[[#This Row],[IsQuestion]],照会事項[[#This Row],[Fwk回答欄空き]],NOT(照会事項[[#This Row],[Fwk要回答条件あり]]))</f>
        <v>1</v>
      </c>
      <c r="R33" s="22" t="b">
        <f>AND(照会事項[[#This Row],[IsQuestion]],照会事項[[#This Row],[Fwk回答欄空き]],照会事項[[#This Row],[Fwk要回答条件あり]])</f>
        <v>0</v>
      </c>
      <c r="S33" s="22" t="b">
        <f>ISNUMBER(FIND(Keyword変換後_要補足説明,照会事項[[#This Row],[回答]]))</f>
        <v>0</v>
      </c>
      <c r="T33" s="22" t="b">
        <f>ISBLANK(照会事項[[#This Row],[補足説明]])</f>
        <v>1</v>
      </c>
      <c r="U33" s="22" t="b">
        <f>AND(照会事項[[#This Row],[Fwk要補足説明]],照会事項[[#This Row],[Fwk補足説明空き]])</f>
        <v>0</v>
      </c>
      <c r="V33" s="22"/>
      <c r="W33" s="21" t="s">
        <v>228</v>
      </c>
      <c r="X33" s="23"/>
      <c r="Y33" s="24" t="s">
        <v>138</v>
      </c>
      <c r="Z33" s="25" t="s">
        <v>2</v>
      </c>
      <c r="AA33" s="13"/>
      <c r="AC33" s="20"/>
    </row>
    <row r="34" spans="1:29" ht="41.1" customHeight="1" x14ac:dyDescent="0.25">
      <c r="A34" s="32" t="str">
        <f>IF(照会事項[[#This Row],[IsQuestion]],照会事項[[#This Row],[SEQ]],"")</f>
        <v/>
      </c>
      <c r="B34" s="21" t="str">
        <f>CONCATENATE(照会事項[[#This Row],[照会事項補足]],照会事項[[#This Row],[照会事項入力用]],照会事項[[#This Row],[照会事項選択肢]])</f>
        <v>※ 制御盤の交換など大きな改造ではなく、単純な機器取付程度を想定</v>
      </c>
      <c r="C34" s="22" t="b">
        <f>AND(照会事項[[#This Row],[照会事項入力用]]&lt;&gt;"",照会事項[[#This Row],[補足]]="")</f>
        <v>0</v>
      </c>
      <c r="D34" s="22">
        <f>IF(照会事項[[#This Row],[IsQuestion]],1,0)</f>
        <v>0</v>
      </c>
      <c r="E34" s="22">
        <f ca="1">IFERROR(OFFSET(照会事項[[#This Row],[SEQ]],-1,0)+照会事項[[#This Row],[CountUp]],照会事項[[#This Row],[CountUp]])</f>
        <v>15</v>
      </c>
      <c r="F34" s="22" t="str">
        <f>TEXT(照会事項[[#This Row],[補足]],表示形式_照会事項補足)</f>
        <v xml:space="preserve">※ </v>
      </c>
      <c r="G34" s="22" t="str">
        <f>IF(照会事項[[#This Row],[Fwk回答形式選択]],CONCATENATE(改行,Keyword質問事項_選択肢,SUBSTITUTE(照会事項[[#This Row],[選択肢]],Keyword変換前_要補足説明,Keyword変換後_要補足説明)),"")</f>
        <v/>
      </c>
      <c r="H34" s="22" t="e">
        <f>MATCH(照会事項[[#This Row],[選択肢]],選択肢PD用[選択肢],0)</f>
        <v>#N/A</v>
      </c>
      <c r="I34" s="22" t="e">
        <f>INDEX(選択肢PD用[選択肢個数],照会事項[[#This Row],[選択肢PD行番号]])</f>
        <v>#N/A</v>
      </c>
      <c r="J34" s="22" t="b">
        <f>照会事項[[#This Row],[補足]]=見出し</f>
        <v>0</v>
      </c>
      <c r="K34" s="22" t="b">
        <f ca="1">AND(TRIM(照会事項[[#This Row],[照会事項]])&lt;&gt;"",OFFSET(照会事項[[#This Row],[IsQuestion]],1,0))</f>
        <v>1</v>
      </c>
      <c r="L34" s="22" t="b">
        <f>NOT(ISBLANK(照会事項[[#This Row],[選択肢]]))</f>
        <v>0</v>
      </c>
      <c r="M34" s="22" t="b">
        <f>照会事項[[#This Row],[回答入力単位・形式]]=Keyword条件_回答形式選択</f>
        <v>0</v>
      </c>
      <c r="N34" s="22" t="b">
        <f>_xlfn.XOR(照会事項[[#This Row],[Fwk選択肢あり]],照会事項[[#This Row],[Fwk回答形式選択]])</f>
        <v>0</v>
      </c>
      <c r="O34" s="22" t="b">
        <f>LEFT(照会事項[[#This Row],[照会事項入力用]],1)="◤"</f>
        <v>0</v>
      </c>
      <c r="P34" s="22" t="b">
        <f>ISBLANK(照会事項[[#This Row],[回答]])</f>
        <v>1</v>
      </c>
      <c r="Q34" s="22" t="b">
        <f>AND(照会事項[[#This Row],[IsQuestion]],照会事項[[#This Row],[Fwk回答欄空き]],NOT(照会事項[[#This Row],[Fwk要回答条件あり]]))</f>
        <v>0</v>
      </c>
      <c r="R34" s="22" t="b">
        <f>AND(照会事項[[#This Row],[IsQuestion]],照会事項[[#This Row],[Fwk回答欄空き]],照会事項[[#This Row],[Fwk要回答条件あり]])</f>
        <v>0</v>
      </c>
      <c r="S34" s="22" t="b">
        <f>ISNUMBER(FIND(Keyword変換後_要補足説明,照会事項[[#This Row],[回答]]))</f>
        <v>0</v>
      </c>
      <c r="T34" s="22" t="b">
        <f>ISBLANK(照会事項[[#This Row],[補足説明]])</f>
        <v>1</v>
      </c>
      <c r="U34" s="22" t="b">
        <f>AND(照会事項[[#This Row],[Fwk要補足説明]],照会事項[[#This Row],[Fwk補足説明空き]])</f>
        <v>0</v>
      </c>
      <c r="V34" s="22"/>
      <c r="W34" s="21" t="s">
        <v>208</v>
      </c>
      <c r="X34" s="23" t="s">
        <v>4</v>
      </c>
      <c r="Y34" s="24"/>
      <c r="Z34" s="25"/>
      <c r="AA34" s="5"/>
      <c r="AC34" s="20"/>
    </row>
    <row r="35" spans="1:29" ht="94.5" x14ac:dyDescent="0.25">
      <c r="A35" s="32">
        <f ca="1">IF(照会事項[[#This Row],[IsQuestion]],照会事項[[#This Row],[SEQ]],"")</f>
        <v>16</v>
      </c>
      <c r="B35" s="21" t="str">
        <f>CONCATENATE(照会事項[[#This Row],[照会事項補足]],照会事項[[#This Row],[照会事項入力用]],照会事項[[#This Row],[照会事項選択肢]])</f>
        <v>監視システムの構成（パッケージ及び制御機器等を含む）は、水道標準プラットフォームの形式に則り、汎用性や拡張性を持たせることは可能かどうか
▼次からお選びください
可能/不可能/条件による[詳細は補足説明へ記載]</v>
      </c>
      <c r="C35" s="22" t="b">
        <f>AND(照会事項[[#This Row],[照会事項入力用]]&lt;&gt;"",照会事項[[#This Row],[補足]]="")</f>
        <v>1</v>
      </c>
      <c r="D35" s="22">
        <f>IF(照会事項[[#This Row],[IsQuestion]],1,0)</f>
        <v>1</v>
      </c>
      <c r="E35" s="22">
        <f ca="1">IFERROR(OFFSET(照会事項[[#This Row],[SEQ]],-1,0)+照会事項[[#This Row],[CountUp]],照会事項[[#This Row],[CountUp]])</f>
        <v>16</v>
      </c>
      <c r="F35" s="22" t="str">
        <f>TEXT(照会事項[[#This Row],[補足]],表示形式_照会事項補足)</f>
        <v/>
      </c>
      <c r="G35" s="22" t="str">
        <f>IF(照会事項[[#This Row],[Fwk回答形式選択]],CONCATENATE(改行,Keyword質問事項_選択肢,SUBSTITUTE(照会事項[[#This Row],[選択肢]],Keyword変換前_要補足説明,Keyword変換後_要補足説明)),"")</f>
        <v xml:space="preserve">
▼次からお選びください
可能/不可能/条件による[詳細は補足説明へ記載]</v>
      </c>
      <c r="H35" s="22">
        <f>MATCH(照会事項[[#This Row],[選択肢]],選択肢PD用[選択肢],0)</f>
        <v>5</v>
      </c>
      <c r="I35" s="22">
        <f>INDEX(選択肢PD用[選択肢個数],照会事項[[#This Row],[選択肢PD行番号]])</f>
        <v>3</v>
      </c>
      <c r="J35" s="22" t="b">
        <f>照会事項[[#This Row],[補足]]=見出し</f>
        <v>0</v>
      </c>
      <c r="K35" s="22" t="b">
        <f ca="1">AND(TRIM(照会事項[[#This Row],[照会事項]])&lt;&gt;"",OFFSET(照会事項[[#This Row],[IsQuestion]],1,0))</f>
        <v>1</v>
      </c>
      <c r="L35" s="22" t="b">
        <f>NOT(ISBLANK(照会事項[[#This Row],[選択肢]]))</f>
        <v>1</v>
      </c>
      <c r="M35" s="22" t="b">
        <f>照会事項[[#This Row],[回答入力単位・形式]]=Keyword条件_回答形式選択</f>
        <v>1</v>
      </c>
      <c r="N35" s="22" t="b">
        <f>_xlfn.XOR(照会事項[[#This Row],[Fwk選択肢あり]],照会事項[[#This Row],[Fwk回答形式選択]])</f>
        <v>0</v>
      </c>
      <c r="O35" s="22" t="b">
        <f>LEFT(照会事項[[#This Row],[照会事項入力用]],1)="◤"</f>
        <v>0</v>
      </c>
      <c r="P35" s="22" t="b">
        <f>ISBLANK(照会事項[[#This Row],[回答]])</f>
        <v>1</v>
      </c>
      <c r="Q35" s="22" t="b">
        <f>AND(照会事項[[#This Row],[IsQuestion]],照会事項[[#This Row],[Fwk回答欄空き]],NOT(照会事項[[#This Row],[Fwk要回答条件あり]]))</f>
        <v>1</v>
      </c>
      <c r="R35" s="22" t="b">
        <f>AND(照会事項[[#This Row],[IsQuestion]],照会事項[[#This Row],[Fwk回答欄空き]],照会事項[[#This Row],[Fwk要回答条件あり]])</f>
        <v>0</v>
      </c>
      <c r="S35" s="22" t="b">
        <f>ISNUMBER(FIND(Keyword変換後_要補足説明,照会事項[[#This Row],[回答]]))</f>
        <v>0</v>
      </c>
      <c r="T35" s="22" t="b">
        <f>ISBLANK(照会事項[[#This Row],[補足説明]])</f>
        <v>1</v>
      </c>
      <c r="U35" s="22" t="b">
        <f>AND(照会事項[[#This Row],[Fwk要補足説明]],照会事項[[#This Row],[Fwk補足説明空き]])</f>
        <v>0</v>
      </c>
      <c r="V35" s="22"/>
      <c r="W35" s="21" t="s">
        <v>274</v>
      </c>
      <c r="X35" s="23"/>
      <c r="Y35" s="24" t="s">
        <v>138</v>
      </c>
      <c r="Z35" s="25" t="s">
        <v>2</v>
      </c>
      <c r="AA35" s="13"/>
      <c r="AC35" s="20"/>
    </row>
    <row r="36" spans="1:29" ht="42" customHeight="1" x14ac:dyDescent="0.25">
      <c r="A36" s="32">
        <f ca="1">IF(照会事項[[#This Row],[IsQuestion]],照会事項[[#This Row],[SEQ]],"")</f>
        <v>17</v>
      </c>
      <c r="B36" s="21" t="str">
        <f>CONCATENATE(照会事項[[#This Row],[照会事項補足]],照会事項[[#This Row],[照会事項入力用]],照会事項[[#This Row],[照会事項選択肢]])</f>
        <v>◤前の回答が「可能」の場合◢
どのようなことに対応出来るのかどうかその内容を記載してください</v>
      </c>
      <c r="C36" s="22" t="b">
        <f>AND(照会事項[[#This Row],[照会事項入力用]]&lt;&gt;"",照会事項[[#This Row],[補足]]="")</f>
        <v>1</v>
      </c>
      <c r="D36" s="22">
        <f>IF(照会事項[[#This Row],[IsQuestion]],1,0)</f>
        <v>1</v>
      </c>
      <c r="E36" s="22">
        <f ca="1">IFERROR(OFFSET(照会事項[[#This Row],[SEQ]],-1,0)+照会事項[[#This Row],[CountUp]],照会事項[[#This Row],[CountUp]])</f>
        <v>17</v>
      </c>
      <c r="F36" s="22" t="str">
        <f>TEXT(照会事項[[#This Row],[補足]],表示形式_照会事項補足)</f>
        <v/>
      </c>
      <c r="G36" s="22" t="str">
        <f>IF(照会事項[[#This Row],[Fwk回答形式選択]],CONCATENATE(改行,Keyword質問事項_選択肢,SUBSTITUTE(照会事項[[#This Row],[選択肢]],Keyword変換前_要補足説明,Keyword変換後_要補足説明)),"")</f>
        <v/>
      </c>
      <c r="H36" s="22" t="e">
        <f>MATCH(照会事項[[#This Row],[選択肢]],選択肢PD用[選択肢],0)</f>
        <v>#N/A</v>
      </c>
      <c r="I36" s="22" t="e">
        <f>INDEX(選択肢PD用[選択肢個数],照会事項[[#This Row],[選択肢PD行番号]])</f>
        <v>#N/A</v>
      </c>
      <c r="J36" s="22" t="b">
        <f>照会事項[[#This Row],[補足]]=見出し</f>
        <v>0</v>
      </c>
      <c r="K36" s="22" t="b">
        <f ca="1">AND(TRIM(照会事項[[#This Row],[照会事項]])&lt;&gt;"",OFFSET(照会事項[[#This Row],[IsQuestion]],1,0))</f>
        <v>0</v>
      </c>
      <c r="L36" s="22" t="b">
        <f>NOT(ISBLANK(照会事項[[#This Row],[選択肢]]))</f>
        <v>0</v>
      </c>
      <c r="M36" s="22" t="b">
        <f>照会事項[[#This Row],[回答入力単位・形式]]=Keyword条件_回答形式選択</f>
        <v>0</v>
      </c>
      <c r="N36" s="22" t="b">
        <f>_xlfn.XOR(照会事項[[#This Row],[Fwk選択肢あり]],照会事項[[#This Row],[Fwk回答形式選択]])</f>
        <v>0</v>
      </c>
      <c r="O36" s="22" t="b">
        <f>LEFT(照会事項[[#This Row],[照会事項入力用]],1)="◤"</f>
        <v>1</v>
      </c>
      <c r="P36" s="22" t="b">
        <f>ISBLANK(照会事項[[#This Row],[回答]])</f>
        <v>1</v>
      </c>
      <c r="Q36" s="22" t="b">
        <f>AND(照会事項[[#This Row],[IsQuestion]],照会事項[[#This Row],[Fwk回答欄空き]],NOT(照会事項[[#This Row],[Fwk要回答条件あり]]))</f>
        <v>0</v>
      </c>
      <c r="R36" s="22" t="b">
        <f>AND(照会事項[[#This Row],[IsQuestion]],照会事項[[#This Row],[Fwk回答欄空き]],照会事項[[#This Row],[Fwk要回答条件あり]])</f>
        <v>1</v>
      </c>
      <c r="S36" s="22" t="b">
        <f>ISNUMBER(FIND(Keyword変換後_要補足説明,照会事項[[#This Row],[回答]]))</f>
        <v>0</v>
      </c>
      <c r="T36" s="22" t="b">
        <f>ISBLANK(照会事項[[#This Row],[補足説明]])</f>
        <v>1</v>
      </c>
      <c r="U36" s="22" t="b">
        <f>AND(照会事項[[#This Row],[Fwk要補足説明]],照会事項[[#This Row],[Fwk補足説明空き]])</f>
        <v>0</v>
      </c>
      <c r="V36" s="22"/>
      <c r="W36" s="21" t="s">
        <v>182</v>
      </c>
      <c r="X36" s="23"/>
      <c r="Y36" s="24"/>
      <c r="Z36" s="25" t="s">
        <v>3</v>
      </c>
      <c r="AA36" s="13"/>
      <c r="AC36" s="20"/>
    </row>
    <row r="37" spans="1:29" ht="47.25" x14ac:dyDescent="0.25">
      <c r="A37" s="32" t="str">
        <f>IF(照会事項[[#This Row],[IsQuestion]],照会事項[[#This Row],[SEQ]],"")</f>
        <v/>
      </c>
      <c r="B37" s="21" t="str">
        <f>CONCATENATE(照会事項[[#This Row],[照会事項補足]],照会事項[[#This Row],[照会事項入力用]],照会事項[[#This Row],[照会事項選択肢]])</f>
        <v>※ 例：水道標準プラットホームに則った他社製の監視データ取込みや機器の制御、スマートメーターとの連動機能の追加など</v>
      </c>
      <c r="C37" s="22" t="b">
        <f>AND(照会事項[[#This Row],[照会事項入力用]]&lt;&gt;"",照会事項[[#This Row],[補足]]="")</f>
        <v>0</v>
      </c>
      <c r="D37" s="22">
        <f>IF(照会事項[[#This Row],[IsQuestion]],1,0)</f>
        <v>0</v>
      </c>
      <c r="E37" s="22">
        <f ca="1">IFERROR(OFFSET(照会事項[[#This Row],[SEQ]],-1,0)+照会事項[[#This Row],[CountUp]],照会事項[[#This Row],[CountUp]])</f>
        <v>17</v>
      </c>
      <c r="F37" s="22" t="str">
        <f>TEXT(照会事項[[#This Row],[補足]],表示形式_照会事項補足)</f>
        <v xml:space="preserve">※ </v>
      </c>
      <c r="G37" s="22" t="str">
        <f>IF(照会事項[[#This Row],[Fwk回答形式選択]],CONCATENATE(改行,Keyword質問事項_選択肢,SUBSTITUTE(照会事項[[#This Row],[選択肢]],Keyword変換前_要補足説明,Keyword変換後_要補足説明)),"")</f>
        <v/>
      </c>
      <c r="H37" s="22" t="e">
        <f>MATCH(照会事項[[#This Row],[選択肢]],選択肢PD用[選択肢],0)</f>
        <v>#N/A</v>
      </c>
      <c r="I37" s="22" t="e">
        <f>INDEX(選択肢PD用[選択肢個数],照会事項[[#This Row],[選択肢PD行番号]])</f>
        <v>#N/A</v>
      </c>
      <c r="J37" s="22" t="b">
        <f>照会事項[[#This Row],[補足]]=見出し</f>
        <v>0</v>
      </c>
      <c r="K37" s="22" t="b">
        <f ca="1">AND(TRIM(照会事項[[#This Row],[照会事項]])&lt;&gt;"",OFFSET(照会事項[[#This Row],[IsQuestion]],1,0))</f>
        <v>1</v>
      </c>
      <c r="L37" s="22" t="b">
        <f>NOT(ISBLANK(照会事項[[#This Row],[選択肢]]))</f>
        <v>0</v>
      </c>
      <c r="M37" s="22" t="b">
        <f>照会事項[[#This Row],[回答入力単位・形式]]=Keyword条件_回答形式選択</f>
        <v>0</v>
      </c>
      <c r="N37" s="22" t="b">
        <f>_xlfn.XOR(照会事項[[#This Row],[Fwk選択肢あり]],照会事項[[#This Row],[Fwk回答形式選択]])</f>
        <v>0</v>
      </c>
      <c r="O37" s="22" t="b">
        <f>LEFT(照会事項[[#This Row],[照会事項入力用]],1)="◤"</f>
        <v>0</v>
      </c>
      <c r="P37" s="22" t="b">
        <f>ISBLANK(照会事項[[#This Row],[回答]])</f>
        <v>1</v>
      </c>
      <c r="Q37" s="22" t="b">
        <f>AND(照会事項[[#This Row],[IsQuestion]],照会事項[[#This Row],[Fwk回答欄空き]],NOT(照会事項[[#This Row],[Fwk要回答条件あり]]))</f>
        <v>0</v>
      </c>
      <c r="R37" s="22" t="b">
        <f>AND(照会事項[[#This Row],[IsQuestion]],照会事項[[#This Row],[Fwk回答欄空き]],照会事項[[#This Row],[Fwk要回答条件あり]])</f>
        <v>0</v>
      </c>
      <c r="S37" s="22" t="b">
        <f>ISNUMBER(FIND(Keyword変換後_要補足説明,照会事項[[#This Row],[回答]]))</f>
        <v>0</v>
      </c>
      <c r="T37" s="22" t="b">
        <f>ISBLANK(照会事項[[#This Row],[補足説明]])</f>
        <v>1</v>
      </c>
      <c r="U37" s="22" t="b">
        <f>AND(照会事項[[#This Row],[Fwk要補足説明]],照会事項[[#This Row],[Fwk補足説明空き]])</f>
        <v>0</v>
      </c>
      <c r="V37" s="22"/>
      <c r="W37" s="21" t="s">
        <v>195</v>
      </c>
      <c r="X37" s="23" t="s">
        <v>4</v>
      </c>
      <c r="Y37" s="24"/>
      <c r="Z37" s="25"/>
      <c r="AA37" s="5"/>
      <c r="AC37" s="20"/>
    </row>
    <row r="38" spans="1:29" ht="72.95" customHeight="1" x14ac:dyDescent="0.25">
      <c r="A38" s="32">
        <f ca="1">IF(照会事項[[#This Row],[IsQuestion]],照会事項[[#This Row],[SEQ]],"")</f>
        <v>18</v>
      </c>
      <c r="B38" s="21" t="str">
        <f>CONCATENATE(照会事項[[#This Row],[照会事項補足]],照会事項[[#This Row],[照会事項入力用]],照会事項[[#This Row],[照会事項選択肢]])</f>
        <v>監視システムに監視カメラの機能を付加（追加）することは可能かどうか
▼次からお選びください
可能/不可能/条件による[詳細は補足説明へ記載]</v>
      </c>
      <c r="C38" s="22" t="b">
        <f>AND(照会事項[[#This Row],[照会事項入力用]]&lt;&gt;"",照会事項[[#This Row],[補足]]="")</f>
        <v>1</v>
      </c>
      <c r="D38" s="22">
        <f>IF(照会事項[[#This Row],[IsQuestion]],1,0)</f>
        <v>1</v>
      </c>
      <c r="E38" s="22">
        <f ca="1">IFERROR(OFFSET(照会事項[[#This Row],[SEQ]],-1,0)+照会事項[[#This Row],[CountUp]],照会事項[[#This Row],[CountUp]])</f>
        <v>18</v>
      </c>
      <c r="F38" s="22" t="str">
        <f>TEXT(照会事項[[#This Row],[補足]],表示形式_照会事項補足)</f>
        <v/>
      </c>
      <c r="G38" s="22" t="str">
        <f>IF(照会事項[[#This Row],[Fwk回答形式選択]],CONCATENATE(改行,Keyword質問事項_選択肢,SUBSTITUTE(照会事項[[#This Row],[選択肢]],Keyword変換前_要補足説明,Keyword変換後_要補足説明)),"")</f>
        <v xml:space="preserve">
▼次からお選びください
可能/不可能/条件による[詳細は補足説明へ記載]</v>
      </c>
      <c r="H38" s="22">
        <f>MATCH(照会事項[[#This Row],[選択肢]],選択肢PD用[選択肢],0)</f>
        <v>5</v>
      </c>
      <c r="I38" s="22">
        <f>INDEX(選択肢PD用[選択肢個数],照会事項[[#This Row],[選択肢PD行番号]])</f>
        <v>3</v>
      </c>
      <c r="J38" s="22" t="b">
        <f>照会事項[[#This Row],[補足]]=見出し</f>
        <v>0</v>
      </c>
      <c r="K38" s="22" t="b">
        <f ca="1">AND(TRIM(照会事項[[#This Row],[照会事項]])&lt;&gt;"",OFFSET(照会事項[[#This Row],[IsQuestion]],1,0))</f>
        <v>0</v>
      </c>
      <c r="L38" s="22" t="b">
        <f>NOT(ISBLANK(照会事項[[#This Row],[選択肢]]))</f>
        <v>1</v>
      </c>
      <c r="M38" s="22" t="b">
        <f>照会事項[[#This Row],[回答入力単位・形式]]=Keyword条件_回答形式選択</f>
        <v>1</v>
      </c>
      <c r="N38" s="22" t="b">
        <f>_xlfn.XOR(照会事項[[#This Row],[Fwk選択肢あり]],照会事項[[#This Row],[Fwk回答形式選択]])</f>
        <v>0</v>
      </c>
      <c r="O38" s="22" t="b">
        <f>LEFT(照会事項[[#This Row],[照会事項入力用]],1)="◤"</f>
        <v>0</v>
      </c>
      <c r="P38" s="22" t="b">
        <f>ISBLANK(照会事項[[#This Row],[回答]])</f>
        <v>1</v>
      </c>
      <c r="Q38" s="22" t="b">
        <f>AND(照会事項[[#This Row],[IsQuestion]],照会事項[[#This Row],[Fwk回答欄空き]],NOT(照会事項[[#This Row],[Fwk要回答条件あり]]))</f>
        <v>1</v>
      </c>
      <c r="R38" s="22" t="b">
        <f>AND(照会事項[[#This Row],[IsQuestion]],照会事項[[#This Row],[Fwk回答欄空き]],照会事項[[#This Row],[Fwk要回答条件あり]])</f>
        <v>0</v>
      </c>
      <c r="S38" s="22" t="b">
        <f>ISNUMBER(FIND(Keyword変換後_要補足説明,照会事項[[#This Row],[回答]]))</f>
        <v>0</v>
      </c>
      <c r="T38" s="22" t="b">
        <f>ISBLANK(照会事項[[#This Row],[補足説明]])</f>
        <v>1</v>
      </c>
      <c r="U38" s="22" t="b">
        <f>AND(照会事項[[#This Row],[Fwk要補足説明]],照会事項[[#This Row],[Fwk補足説明空き]])</f>
        <v>0</v>
      </c>
      <c r="V38" s="22"/>
      <c r="W38" s="21" t="s">
        <v>275</v>
      </c>
      <c r="X38" s="23"/>
      <c r="Y38" s="24" t="s">
        <v>138</v>
      </c>
      <c r="Z38" s="25" t="s">
        <v>2</v>
      </c>
      <c r="AA38" s="13"/>
      <c r="AC38" s="20"/>
    </row>
    <row r="39" spans="1:29" ht="47.25" x14ac:dyDescent="0.25">
      <c r="A39" s="32" t="str">
        <f>IF(照会事項[[#This Row],[IsQuestion]],照会事項[[#This Row],[SEQ]],"")</f>
        <v/>
      </c>
      <c r="B39" s="21" t="str">
        <f>CONCATENATE(照会事項[[#This Row],[照会事項補足]],照会事項[[#This Row],[照会事項入力用]],照会事項[[#This Row],[照会事項選択肢]])</f>
        <v>※ 監視カメラに死角が発生しないように対象設内に設置することを想定</v>
      </c>
      <c r="C39" s="22" t="b">
        <f>AND(照会事項[[#This Row],[照会事項入力用]]&lt;&gt;"",照会事項[[#This Row],[補足]]="")</f>
        <v>0</v>
      </c>
      <c r="D39" s="22">
        <f>IF(照会事項[[#This Row],[IsQuestion]],1,0)</f>
        <v>0</v>
      </c>
      <c r="E39" s="22">
        <f ca="1">IFERROR(OFFSET(照会事項[[#This Row],[SEQ]],-1,0)+照会事項[[#This Row],[CountUp]],照会事項[[#This Row],[CountUp]])</f>
        <v>18</v>
      </c>
      <c r="F39" s="22" t="str">
        <f>TEXT(照会事項[[#This Row],[補足]],表示形式_照会事項補足)</f>
        <v xml:space="preserve">※ </v>
      </c>
      <c r="G39" s="22" t="str">
        <f>IF(照会事項[[#This Row],[Fwk回答形式選択]],CONCATENATE(改行,Keyword質問事項_選択肢,SUBSTITUTE(照会事項[[#This Row],[選択肢]],Keyword変換前_要補足説明,Keyword変換後_要補足説明)),"")</f>
        <v/>
      </c>
      <c r="H39" s="22" t="e">
        <f>MATCH(照会事項[[#This Row],[選択肢]],選択肢PD用[選択肢],0)</f>
        <v>#N/A</v>
      </c>
      <c r="I39" s="22" t="e">
        <f>INDEX(選択肢PD用[選択肢個数],照会事項[[#This Row],[選択肢PD行番号]])</f>
        <v>#N/A</v>
      </c>
      <c r="J39" s="22" t="b">
        <f>照会事項[[#This Row],[補足]]=見出し</f>
        <v>0</v>
      </c>
      <c r="K39" s="22" t="b">
        <f ca="1">AND(TRIM(照会事項[[#This Row],[照会事項]])&lt;&gt;"",OFFSET(照会事項[[#This Row],[IsQuestion]],1,0))</f>
        <v>1</v>
      </c>
      <c r="L39" s="22" t="b">
        <f>NOT(ISBLANK(照会事項[[#This Row],[選択肢]]))</f>
        <v>0</v>
      </c>
      <c r="M39" s="22" t="b">
        <f>照会事項[[#This Row],[回答入力単位・形式]]=Keyword条件_回答形式選択</f>
        <v>0</v>
      </c>
      <c r="N39" s="22" t="b">
        <f>_xlfn.XOR(照会事項[[#This Row],[Fwk選択肢あり]],照会事項[[#This Row],[Fwk回答形式選択]])</f>
        <v>0</v>
      </c>
      <c r="O39" s="22" t="b">
        <f>LEFT(照会事項[[#This Row],[照会事項入力用]],1)="◤"</f>
        <v>0</v>
      </c>
      <c r="P39" s="22" t="b">
        <f>ISBLANK(照会事項[[#This Row],[回答]])</f>
        <v>1</v>
      </c>
      <c r="Q39" s="22" t="b">
        <f>AND(照会事項[[#This Row],[IsQuestion]],照会事項[[#This Row],[Fwk回答欄空き]],NOT(照会事項[[#This Row],[Fwk要回答条件あり]]))</f>
        <v>0</v>
      </c>
      <c r="R39" s="22" t="b">
        <f>AND(照会事項[[#This Row],[IsQuestion]],照会事項[[#This Row],[Fwk回答欄空き]],照会事項[[#This Row],[Fwk要回答条件あり]])</f>
        <v>0</v>
      </c>
      <c r="S39" s="22" t="b">
        <f>ISNUMBER(FIND(Keyword変換後_要補足説明,照会事項[[#This Row],[回答]]))</f>
        <v>0</v>
      </c>
      <c r="T39" s="22" t="b">
        <f>ISBLANK(照会事項[[#This Row],[補足説明]])</f>
        <v>1</v>
      </c>
      <c r="U39" s="22" t="b">
        <f>AND(照会事項[[#This Row],[Fwk要補足説明]],照会事項[[#This Row],[Fwk補足説明空き]])</f>
        <v>0</v>
      </c>
      <c r="V39" s="22"/>
      <c r="W39" s="21" t="s">
        <v>248</v>
      </c>
      <c r="X39" s="23" t="s">
        <v>4</v>
      </c>
      <c r="Y39" s="24"/>
      <c r="Z39" s="25"/>
      <c r="AA39" s="5"/>
      <c r="AC39" s="20"/>
    </row>
    <row r="40" spans="1:29" ht="89.1" customHeight="1" x14ac:dyDescent="0.25">
      <c r="A40" s="32">
        <f ca="1">IF(照会事項[[#This Row],[IsQuestion]],照会事項[[#This Row],[SEQ]],"")</f>
        <v>19</v>
      </c>
      <c r="B40" s="21" t="str">
        <f>CONCATENATE(照会事項[[#This Row],[照会事項補足]],照会事項[[#This Row],[照会事項入力用]],照会事項[[#This Row],[照会事項選択肢]])</f>
        <v>◤前の回答が「可能」の場合◢
監視カメラによる監視画像（映像）は、撮影方向を操作可能かどうか
▼次からお選びください
可能/不可能/条件による[詳細は補足説明へ記載]</v>
      </c>
      <c r="C40" s="22" t="b">
        <f>AND(照会事項[[#This Row],[照会事項入力用]]&lt;&gt;"",照会事項[[#This Row],[補足]]="")</f>
        <v>1</v>
      </c>
      <c r="D40" s="22">
        <f>IF(照会事項[[#This Row],[IsQuestion]],1,0)</f>
        <v>1</v>
      </c>
      <c r="E40" s="22">
        <f ca="1">IFERROR(OFFSET(照会事項[[#This Row],[SEQ]],-1,0)+照会事項[[#This Row],[CountUp]],照会事項[[#This Row],[CountUp]])</f>
        <v>19</v>
      </c>
      <c r="F40" s="22" t="str">
        <f>TEXT(照会事項[[#This Row],[補足]],表示形式_照会事項補足)</f>
        <v/>
      </c>
      <c r="G40" s="22" t="str">
        <f>IF(照会事項[[#This Row],[Fwk回答形式選択]],CONCATENATE(改行,Keyword質問事項_選択肢,SUBSTITUTE(照会事項[[#This Row],[選択肢]],Keyword変換前_要補足説明,Keyword変換後_要補足説明)),"")</f>
        <v xml:space="preserve">
▼次からお選びください
可能/不可能/条件による[詳細は補足説明へ記載]</v>
      </c>
      <c r="H40" s="22">
        <f>MATCH(照会事項[[#This Row],[選択肢]],選択肢PD用[選択肢],0)</f>
        <v>5</v>
      </c>
      <c r="I40" s="22">
        <f>INDEX(選択肢PD用[選択肢個数],照会事項[[#This Row],[選択肢PD行番号]])</f>
        <v>3</v>
      </c>
      <c r="J40" s="22" t="b">
        <f>照会事項[[#This Row],[補足]]=見出し</f>
        <v>0</v>
      </c>
      <c r="K40" s="22" t="b">
        <f ca="1">AND(TRIM(照会事項[[#This Row],[照会事項]])&lt;&gt;"",OFFSET(照会事項[[#This Row],[IsQuestion]],1,0))</f>
        <v>0</v>
      </c>
      <c r="L40" s="22" t="b">
        <f>NOT(ISBLANK(照会事項[[#This Row],[選択肢]]))</f>
        <v>1</v>
      </c>
      <c r="M40" s="22" t="b">
        <f>照会事項[[#This Row],[回答入力単位・形式]]=Keyword条件_回答形式選択</f>
        <v>1</v>
      </c>
      <c r="N40" s="22" t="b">
        <f>_xlfn.XOR(照会事項[[#This Row],[Fwk選択肢あり]],照会事項[[#This Row],[Fwk回答形式選択]])</f>
        <v>0</v>
      </c>
      <c r="O40" s="22" t="b">
        <f>LEFT(照会事項[[#This Row],[照会事項入力用]],1)="◤"</f>
        <v>1</v>
      </c>
      <c r="P40" s="22" t="b">
        <f>ISBLANK(照会事項[[#This Row],[回答]])</f>
        <v>1</v>
      </c>
      <c r="Q40" s="22" t="b">
        <f>AND(照会事項[[#This Row],[IsQuestion]],照会事項[[#This Row],[Fwk回答欄空き]],NOT(照会事項[[#This Row],[Fwk要回答条件あり]]))</f>
        <v>0</v>
      </c>
      <c r="R40" s="22" t="b">
        <f>AND(照会事項[[#This Row],[IsQuestion]],照会事項[[#This Row],[Fwk回答欄空き]],照会事項[[#This Row],[Fwk要回答条件あり]])</f>
        <v>1</v>
      </c>
      <c r="S40" s="22" t="b">
        <f>ISNUMBER(FIND(Keyword変換後_要補足説明,照会事項[[#This Row],[回答]]))</f>
        <v>0</v>
      </c>
      <c r="T40" s="22" t="b">
        <f>ISBLANK(照会事項[[#This Row],[補足説明]])</f>
        <v>1</v>
      </c>
      <c r="U40" s="22" t="b">
        <f>AND(照会事項[[#This Row],[Fwk要補足説明]],照会事項[[#This Row],[Fwk補足説明空き]])</f>
        <v>0</v>
      </c>
      <c r="V40" s="22"/>
      <c r="W40" s="21" t="s">
        <v>255</v>
      </c>
      <c r="X40" s="23"/>
      <c r="Y40" s="24" t="s">
        <v>138</v>
      </c>
      <c r="Z40" s="25" t="s">
        <v>2</v>
      </c>
      <c r="AA40" s="13"/>
      <c r="AC40" s="20"/>
    </row>
    <row r="41" spans="1:29" ht="41.1" customHeight="1" x14ac:dyDescent="0.25">
      <c r="A41" s="32" t="str">
        <f>IF(照会事項[[#This Row],[IsQuestion]],照会事項[[#This Row],[SEQ]],"")</f>
        <v/>
      </c>
      <c r="B41" s="21" t="str">
        <f>CONCATENATE(照会事項[[#This Row],[照会事項補足]],照会事項[[#This Row],[照会事項入力用]],照会事項[[#This Row],[照会事項選択肢]])</f>
        <v>※ 監視カメラが複数設置されている場合は、監視カメラの切換え操作も含む</v>
      </c>
      <c r="C41" s="22" t="b">
        <f>AND(照会事項[[#This Row],[照会事項入力用]]&lt;&gt;"",照会事項[[#This Row],[補足]]="")</f>
        <v>0</v>
      </c>
      <c r="D41" s="22">
        <f>IF(照会事項[[#This Row],[IsQuestion]],1,0)</f>
        <v>0</v>
      </c>
      <c r="E41" s="22">
        <f ca="1">IFERROR(OFFSET(照会事項[[#This Row],[SEQ]],-1,0)+照会事項[[#This Row],[CountUp]],照会事項[[#This Row],[CountUp]])</f>
        <v>19</v>
      </c>
      <c r="F41" s="22" t="str">
        <f>TEXT(照会事項[[#This Row],[補足]],表示形式_照会事項補足)</f>
        <v xml:space="preserve">※ </v>
      </c>
      <c r="G41" s="22" t="str">
        <f>IF(照会事項[[#This Row],[Fwk回答形式選択]],CONCATENATE(改行,Keyword質問事項_選択肢,SUBSTITUTE(照会事項[[#This Row],[選択肢]],Keyword変換前_要補足説明,Keyword変換後_要補足説明)),"")</f>
        <v/>
      </c>
      <c r="H41" s="22" t="e">
        <f>MATCH(照会事項[[#This Row],[選択肢]],選択肢PD用[選択肢],0)</f>
        <v>#N/A</v>
      </c>
      <c r="I41" s="22" t="e">
        <f>INDEX(選択肢PD用[選択肢個数],照会事項[[#This Row],[選択肢PD行番号]])</f>
        <v>#N/A</v>
      </c>
      <c r="J41" s="22" t="b">
        <f>照会事項[[#This Row],[補足]]=見出し</f>
        <v>0</v>
      </c>
      <c r="K41" s="22" t="b">
        <f ca="1">AND(TRIM(照会事項[[#This Row],[照会事項]])&lt;&gt;"",OFFSET(照会事項[[#This Row],[IsQuestion]],1,0))</f>
        <v>1</v>
      </c>
      <c r="L41" s="22" t="b">
        <f>NOT(ISBLANK(照会事項[[#This Row],[選択肢]]))</f>
        <v>0</v>
      </c>
      <c r="M41" s="22" t="b">
        <f>照会事項[[#This Row],[回答入力単位・形式]]=Keyword条件_回答形式選択</f>
        <v>0</v>
      </c>
      <c r="N41" s="22" t="b">
        <f>_xlfn.XOR(照会事項[[#This Row],[Fwk選択肢あり]],照会事項[[#This Row],[Fwk回答形式選択]])</f>
        <v>0</v>
      </c>
      <c r="O41" s="22" t="b">
        <f>LEFT(照会事項[[#This Row],[照会事項入力用]],1)="◤"</f>
        <v>0</v>
      </c>
      <c r="P41" s="22" t="b">
        <f>ISBLANK(照会事項[[#This Row],[回答]])</f>
        <v>1</v>
      </c>
      <c r="Q41" s="22" t="b">
        <f>AND(照会事項[[#This Row],[IsQuestion]],照会事項[[#This Row],[Fwk回答欄空き]],NOT(照会事項[[#This Row],[Fwk要回答条件あり]]))</f>
        <v>0</v>
      </c>
      <c r="R41" s="22" t="b">
        <f>AND(照会事項[[#This Row],[IsQuestion]],照会事項[[#This Row],[Fwk回答欄空き]],照会事項[[#This Row],[Fwk要回答条件あり]])</f>
        <v>0</v>
      </c>
      <c r="S41" s="22" t="b">
        <f>ISNUMBER(FIND(Keyword変換後_要補足説明,照会事項[[#This Row],[回答]]))</f>
        <v>0</v>
      </c>
      <c r="T41" s="22" t="b">
        <f>ISBLANK(照会事項[[#This Row],[補足説明]])</f>
        <v>1</v>
      </c>
      <c r="U41" s="22" t="b">
        <f>AND(照会事項[[#This Row],[Fwk要補足説明]],照会事項[[#This Row],[Fwk補足説明空き]])</f>
        <v>0</v>
      </c>
      <c r="V41" s="22"/>
      <c r="W41" s="21" t="s">
        <v>249</v>
      </c>
      <c r="X41" s="23" t="s">
        <v>4</v>
      </c>
      <c r="Y41" s="24"/>
      <c r="Z41" s="25"/>
      <c r="AA41" s="5"/>
      <c r="AC41" s="20"/>
    </row>
    <row r="42" spans="1:29" ht="89.1" customHeight="1" x14ac:dyDescent="0.25">
      <c r="A42" s="32">
        <f ca="1">IF(照会事項[[#This Row],[IsQuestion]],照会事項[[#This Row],[SEQ]],"")</f>
        <v>20</v>
      </c>
      <c r="B42" s="21" t="str">
        <f>CONCATENATE(照会事項[[#This Row],[照会事項補足]],照会事項[[#This Row],[照会事項入力用]],照会事項[[#This Row],[照会事項選択肢]])</f>
        <v>◤Q-18の回答が「可能」の場合◢
監視カメラで撮影された画像（映像）は、どのように監視モニターへ表示されるのか
▼次からお選びください
集約表示/分割切替表示/その他[詳細は補足説明へ記載]</v>
      </c>
      <c r="C42" s="22" t="b">
        <f>AND(照会事項[[#This Row],[照会事項入力用]]&lt;&gt;"",照会事項[[#This Row],[補足]]="")</f>
        <v>1</v>
      </c>
      <c r="D42" s="22">
        <f>IF(照会事項[[#This Row],[IsQuestion]],1,0)</f>
        <v>1</v>
      </c>
      <c r="E42" s="22">
        <f ca="1">IFERROR(OFFSET(照会事項[[#This Row],[SEQ]],-1,0)+照会事項[[#This Row],[CountUp]],照会事項[[#This Row],[CountUp]])</f>
        <v>20</v>
      </c>
      <c r="F42" s="22" t="str">
        <f>TEXT(照会事項[[#This Row],[補足]],表示形式_照会事項補足)</f>
        <v/>
      </c>
      <c r="G42" s="22" t="str">
        <f>IF(照会事項[[#This Row],[Fwk回答形式選択]],CONCATENATE(改行,Keyword質問事項_選択肢,SUBSTITUTE(照会事項[[#This Row],[選択肢]],Keyword変換前_要補足説明,Keyword変換後_要補足説明)),"")</f>
        <v xml:space="preserve">
▼次からお選びください
集約表示/分割切替表示/その他[詳細は補足説明へ記載]</v>
      </c>
      <c r="H42" s="22">
        <f>MATCH(照会事項[[#This Row],[選択肢]],選択肢PD用[選択肢],0)</f>
        <v>20</v>
      </c>
      <c r="I42" s="22">
        <f>INDEX(選択肢PD用[選択肢個数],照会事項[[#This Row],[選択肢PD行番号]])</f>
        <v>3</v>
      </c>
      <c r="J42" s="22" t="b">
        <f>照会事項[[#This Row],[補足]]=見出し</f>
        <v>0</v>
      </c>
      <c r="K42" s="22" t="b">
        <f ca="1">AND(TRIM(照会事項[[#This Row],[照会事項]])&lt;&gt;"",OFFSET(照会事項[[#This Row],[IsQuestion]],1,0))</f>
        <v>1</v>
      </c>
      <c r="L42" s="22" t="b">
        <f>NOT(ISBLANK(照会事項[[#This Row],[選択肢]]))</f>
        <v>1</v>
      </c>
      <c r="M42" s="22" t="b">
        <f>照会事項[[#This Row],[回答入力単位・形式]]=Keyword条件_回答形式選択</f>
        <v>1</v>
      </c>
      <c r="N42" s="22" t="b">
        <f>_xlfn.XOR(照会事項[[#This Row],[Fwk選択肢あり]],照会事項[[#This Row],[Fwk回答形式選択]])</f>
        <v>0</v>
      </c>
      <c r="O42" s="22" t="b">
        <f>LEFT(照会事項[[#This Row],[照会事項入力用]],1)="◤"</f>
        <v>1</v>
      </c>
      <c r="P42" s="22" t="b">
        <f>ISBLANK(照会事項[[#This Row],[回答]])</f>
        <v>1</v>
      </c>
      <c r="Q42" s="22" t="b">
        <f>AND(照会事項[[#This Row],[IsQuestion]],照会事項[[#This Row],[Fwk回答欄空き]],NOT(照会事項[[#This Row],[Fwk要回答条件あり]]))</f>
        <v>0</v>
      </c>
      <c r="R42" s="22" t="b">
        <f>AND(照会事項[[#This Row],[IsQuestion]],照会事項[[#This Row],[Fwk回答欄空き]],照会事項[[#This Row],[Fwk要回答条件あり]])</f>
        <v>1</v>
      </c>
      <c r="S42" s="22" t="b">
        <f>ISNUMBER(FIND(Keyword変換後_要補足説明,照会事項[[#This Row],[回答]]))</f>
        <v>0</v>
      </c>
      <c r="T42" s="22" t="b">
        <f>ISBLANK(照会事項[[#This Row],[補足説明]])</f>
        <v>1</v>
      </c>
      <c r="U42" s="22" t="b">
        <f>AND(照会事項[[#This Row],[Fwk要補足説明]],照会事項[[#This Row],[Fwk補足説明空き]])</f>
        <v>0</v>
      </c>
      <c r="V42" s="22"/>
      <c r="W42" s="21" t="s">
        <v>264</v>
      </c>
      <c r="X42" s="23"/>
      <c r="Y42" s="24" t="s">
        <v>254</v>
      </c>
      <c r="Z42" s="25" t="s">
        <v>2</v>
      </c>
      <c r="AA42" s="13"/>
      <c r="AC42" s="20"/>
    </row>
    <row r="43" spans="1:29" ht="89.1" customHeight="1" x14ac:dyDescent="0.25">
      <c r="A43" s="32">
        <f ca="1">IF(照会事項[[#This Row],[IsQuestion]],照会事項[[#This Row],[SEQ]],"")</f>
        <v>21</v>
      </c>
      <c r="B43" s="21" t="str">
        <f>CONCATENATE(照会事項[[#This Row],[照会事項補足]],照会事項[[#This Row],[照会事項入力用]],照会事項[[#This Row],[照会事項選択肢]])</f>
        <v>◤Q-18の回答が「可能」の場合◢
監視カメラの画像（映像）は、監視モニターで拡大・縮小操作が可能かどうか
▼次からお選びください
可能/不可能/条件による[詳細は補足説明へ記載]</v>
      </c>
      <c r="C43" s="22" t="b">
        <f>AND(照会事項[[#This Row],[照会事項入力用]]&lt;&gt;"",照会事項[[#This Row],[補足]]="")</f>
        <v>1</v>
      </c>
      <c r="D43" s="22">
        <f>IF(照会事項[[#This Row],[IsQuestion]],1,0)</f>
        <v>1</v>
      </c>
      <c r="E43" s="22">
        <f ca="1">IFERROR(OFFSET(照会事項[[#This Row],[SEQ]],-1,0)+照会事項[[#This Row],[CountUp]],照会事項[[#This Row],[CountUp]])</f>
        <v>21</v>
      </c>
      <c r="F43" s="22" t="str">
        <f>TEXT(照会事項[[#This Row],[補足]],表示形式_照会事項補足)</f>
        <v/>
      </c>
      <c r="G43" s="22" t="str">
        <f>IF(照会事項[[#This Row],[Fwk回答形式選択]],CONCATENATE(改行,Keyword質問事項_選択肢,SUBSTITUTE(照会事項[[#This Row],[選択肢]],Keyword変換前_要補足説明,Keyword変換後_要補足説明)),"")</f>
        <v xml:space="preserve">
▼次からお選びください
可能/不可能/条件による[詳細は補足説明へ記載]</v>
      </c>
      <c r="H43" s="22">
        <f>MATCH(照会事項[[#This Row],[選択肢]],選択肢PD用[選択肢],0)</f>
        <v>5</v>
      </c>
      <c r="I43" s="22">
        <f>INDEX(選択肢PD用[選択肢個数],照会事項[[#This Row],[選択肢PD行番号]])</f>
        <v>3</v>
      </c>
      <c r="J43" s="22" t="b">
        <f>照会事項[[#This Row],[補足]]=見出し</f>
        <v>0</v>
      </c>
      <c r="K43" s="22" t="b">
        <f ca="1">AND(TRIM(照会事項[[#This Row],[照会事項]])&lt;&gt;"",OFFSET(照会事項[[#This Row],[IsQuestion]],1,0))</f>
        <v>1</v>
      </c>
      <c r="L43" s="22" t="b">
        <f>NOT(ISBLANK(照会事項[[#This Row],[選択肢]]))</f>
        <v>1</v>
      </c>
      <c r="M43" s="22" t="b">
        <f>照会事項[[#This Row],[回答入力単位・形式]]=Keyword条件_回答形式選択</f>
        <v>1</v>
      </c>
      <c r="N43" s="22" t="b">
        <f>_xlfn.XOR(照会事項[[#This Row],[Fwk選択肢あり]],照会事項[[#This Row],[Fwk回答形式選択]])</f>
        <v>0</v>
      </c>
      <c r="O43" s="22" t="b">
        <f>LEFT(照会事項[[#This Row],[照会事項入力用]],1)="◤"</f>
        <v>1</v>
      </c>
      <c r="P43" s="22" t="b">
        <f>ISBLANK(照会事項[[#This Row],[回答]])</f>
        <v>1</v>
      </c>
      <c r="Q43" s="22" t="b">
        <f>AND(照会事項[[#This Row],[IsQuestion]],照会事項[[#This Row],[Fwk回答欄空き]],NOT(照会事項[[#This Row],[Fwk要回答条件あり]]))</f>
        <v>0</v>
      </c>
      <c r="R43" s="22" t="b">
        <f>AND(照会事項[[#This Row],[IsQuestion]],照会事項[[#This Row],[Fwk回答欄空き]],照会事項[[#This Row],[Fwk要回答条件あり]])</f>
        <v>1</v>
      </c>
      <c r="S43" s="22" t="b">
        <f>ISNUMBER(FIND(Keyword変換後_要補足説明,照会事項[[#This Row],[回答]]))</f>
        <v>0</v>
      </c>
      <c r="T43" s="22" t="b">
        <f>ISBLANK(照会事項[[#This Row],[補足説明]])</f>
        <v>1</v>
      </c>
      <c r="U43" s="22" t="b">
        <f>AND(照会事項[[#This Row],[Fwk要補足説明]],照会事項[[#This Row],[Fwk補足説明空き]])</f>
        <v>0</v>
      </c>
      <c r="V43" s="22"/>
      <c r="W43" s="21" t="s">
        <v>265</v>
      </c>
      <c r="X43" s="23"/>
      <c r="Y43" s="24" t="s">
        <v>138</v>
      </c>
      <c r="Z43" s="25" t="s">
        <v>2</v>
      </c>
      <c r="AA43" s="13"/>
      <c r="AC43" s="20"/>
    </row>
    <row r="44" spans="1:29" ht="94.5" x14ac:dyDescent="0.25">
      <c r="A44" s="32">
        <f ca="1">IF(照会事項[[#This Row],[IsQuestion]],照会事項[[#This Row],[SEQ]],"")</f>
        <v>22</v>
      </c>
      <c r="B44" s="21" t="str">
        <f>CONCATENATE(照会事項[[#This Row],[照会事項補足]],照会事項[[#This Row],[照会事項入力用]],照会事項[[#This Row],[照会事項選択肢]])</f>
        <v>◤Q-18の回答が「可能」の場合◢
監視カメラの撮影データはどこに保存されるのか
▼次からお選びください
監視システム用サーバー内/監視カメラ用ハードディスク内/その他[詳細は補足説明へ記載]</v>
      </c>
      <c r="C44" s="22" t="b">
        <f>AND(照会事項[[#This Row],[照会事項入力用]]&lt;&gt;"",照会事項[[#This Row],[補足]]="")</f>
        <v>1</v>
      </c>
      <c r="D44" s="22">
        <f>IF(照会事項[[#This Row],[IsQuestion]],1,0)</f>
        <v>1</v>
      </c>
      <c r="E44" s="22">
        <f ca="1">IFERROR(OFFSET(照会事項[[#This Row],[SEQ]],-1,0)+照会事項[[#This Row],[CountUp]],照会事項[[#This Row],[CountUp]])</f>
        <v>22</v>
      </c>
      <c r="F44" s="22" t="str">
        <f>TEXT(照会事項[[#This Row],[補足]],表示形式_照会事項補足)</f>
        <v/>
      </c>
      <c r="G44" s="22" t="str">
        <f>IF(照会事項[[#This Row],[Fwk回答形式選択]],CONCATENATE(改行,Keyword質問事項_選択肢,SUBSTITUTE(照会事項[[#This Row],[選択肢]],Keyword変換前_要補足説明,Keyword変換後_要補足説明)),"")</f>
        <v xml:space="preserve">
▼次からお選びください
監視システム用サーバー内/監視カメラ用ハードディスク内/その他[詳細は補足説明へ記載]</v>
      </c>
      <c r="H44" s="22">
        <f>MATCH(照会事項[[#This Row],[選択肢]],選択肢PD用[選択肢],0)</f>
        <v>16</v>
      </c>
      <c r="I44" s="22">
        <f>INDEX(選択肢PD用[選択肢個数],照会事項[[#This Row],[選択肢PD行番号]])</f>
        <v>3</v>
      </c>
      <c r="J44" s="22" t="b">
        <f>照会事項[[#This Row],[補足]]=見出し</f>
        <v>0</v>
      </c>
      <c r="K44" s="22" t="b">
        <f ca="1">AND(TRIM(照会事項[[#This Row],[照会事項]])&lt;&gt;"",OFFSET(照会事項[[#This Row],[IsQuestion]],1,0))</f>
        <v>1</v>
      </c>
      <c r="L44" s="22" t="b">
        <f>NOT(ISBLANK(照会事項[[#This Row],[選択肢]]))</f>
        <v>1</v>
      </c>
      <c r="M44" s="22" t="b">
        <f>照会事項[[#This Row],[回答入力単位・形式]]=Keyword条件_回答形式選択</f>
        <v>1</v>
      </c>
      <c r="N44" s="22" t="b">
        <f>_xlfn.XOR(照会事項[[#This Row],[Fwk選択肢あり]],照会事項[[#This Row],[Fwk回答形式選択]])</f>
        <v>0</v>
      </c>
      <c r="O44" s="22" t="b">
        <f>LEFT(照会事項[[#This Row],[照会事項入力用]],1)="◤"</f>
        <v>1</v>
      </c>
      <c r="P44" s="22" t="b">
        <f>ISBLANK(照会事項[[#This Row],[回答]])</f>
        <v>1</v>
      </c>
      <c r="Q44" s="22" t="b">
        <f>AND(照会事項[[#This Row],[IsQuestion]],照会事項[[#This Row],[Fwk回答欄空き]],NOT(照会事項[[#This Row],[Fwk要回答条件あり]]))</f>
        <v>0</v>
      </c>
      <c r="R44" s="22" t="b">
        <f>AND(照会事項[[#This Row],[IsQuestion]],照会事項[[#This Row],[Fwk回答欄空き]],照会事項[[#This Row],[Fwk要回答条件あり]])</f>
        <v>1</v>
      </c>
      <c r="S44" s="22" t="b">
        <f>ISNUMBER(FIND(Keyword変換後_要補足説明,照会事項[[#This Row],[回答]]))</f>
        <v>0</v>
      </c>
      <c r="T44" s="22" t="b">
        <f>ISBLANK(照会事項[[#This Row],[補足説明]])</f>
        <v>1</v>
      </c>
      <c r="U44" s="22" t="b">
        <f>AND(照会事項[[#This Row],[Fwk要補足説明]],照会事項[[#This Row],[Fwk補足説明空き]])</f>
        <v>0</v>
      </c>
      <c r="V44" s="22"/>
      <c r="W44" s="21" t="s">
        <v>256</v>
      </c>
      <c r="X44" s="23"/>
      <c r="Y44" s="24" t="s">
        <v>141</v>
      </c>
      <c r="Z44" s="25" t="s">
        <v>2</v>
      </c>
      <c r="AA44" s="13"/>
      <c r="AC44" s="20"/>
    </row>
    <row r="45" spans="1:29" ht="72.95" customHeight="1" x14ac:dyDescent="0.25">
      <c r="A45" s="32">
        <f ca="1">IF(照会事項[[#This Row],[IsQuestion]],照会事項[[#This Row],[SEQ]],"")</f>
        <v>23</v>
      </c>
      <c r="B45" s="21" t="str">
        <f>CONCATENATE(照会事項[[#This Row],[照会事項補足]],照会事項[[#This Row],[照会事項入力用]],照会事項[[#This Row],[照会事項選択肢]])</f>
        <v>◤Q-18の回答が「可能」の場合◢
標準的なカメラの撮影範囲（推奨距離、角度）や、カメラの価格（カメラ本体、設置用のポール（柱など）、付随する部材価格）及び工事価格について</v>
      </c>
      <c r="C45" s="22" t="b">
        <f>AND(照会事項[[#This Row],[照会事項入力用]]&lt;&gt;"",照会事項[[#This Row],[補足]]="")</f>
        <v>1</v>
      </c>
      <c r="D45" s="22">
        <f>IF(照会事項[[#This Row],[IsQuestion]],1,0)</f>
        <v>1</v>
      </c>
      <c r="E45" s="22">
        <f ca="1">IFERROR(OFFSET(照会事項[[#This Row],[SEQ]],-1,0)+照会事項[[#This Row],[CountUp]],照会事項[[#This Row],[CountUp]])</f>
        <v>23</v>
      </c>
      <c r="F45" s="22" t="str">
        <f>TEXT(照会事項[[#This Row],[補足]],表示形式_照会事項補足)</f>
        <v/>
      </c>
      <c r="G45" s="22" t="str">
        <f>IF(照会事項[[#This Row],[Fwk回答形式選択]],CONCATENATE(改行,Keyword質問事項_選択肢,SUBSTITUTE(照会事項[[#This Row],[選択肢]],Keyword変換前_要補足説明,Keyword変換後_要補足説明)),"")</f>
        <v/>
      </c>
      <c r="H45" s="22" t="e">
        <f>MATCH(照会事項[[#This Row],[選択肢]],選択肢PD用[選択肢],0)</f>
        <v>#N/A</v>
      </c>
      <c r="I45" s="22" t="e">
        <f>INDEX(選択肢PD用[選択肢個数],照会事項[[#This Row],[選択肢PD行番号]])</f>
        <v>#N/A</v>
      </c>
      <c r="J45" s="22" t="b">
        <f>照会事項[[#This Row],[補足]]=見出し</f>
        <v>0</v>
      </c>
      <c r="K45" s="22" t="b">
        <f ca="1">AND(TRIM(照会事項[[#This Row],[照会事項]])&lt;&gt;"",OFFSET(照会事項[[#This Row],[IsQuestion]],1,0))</f>
        <v>1</v>
      </c>
      <c r="L45" s="22" t="b">
        <f>NOT(ISBLANK(照会事項[[#This Row],[選択肢]]))</f>
        <v>0</v>
      </c>
      <c r="M45" s="22" t="b">
        <f>照会事項[[#This Row],[回答入力単位・形式]]=Keyword条件_回答形式選択</f>
        <v>0</v>
      </c>
      <c r="N45" s="22" t="b">
        <f>_xlfn.XOR(照会事項[[#This Row],[Fwk選択肢あり]],照会事項[[#This Row],[Fwk回答形式選択]])</f>
        <v>0</v>
      </c>
      <c r="O45" s="22" t="b">
        <f>LEFT(照会事項[[#This Row],[照会事項入力用]],1)="◤"</f>
        <v>1</v>
      </c>
      <c r="P45" s="22" t="b">
        <f>ISBLANK(照会事項[[#This Row],[回答]])</f>
        <v>1</v>
      </c>
      <c r="Q45" s="22" t="b">
        <f>AND(照会事項[[#This Row],[IsQuestion]],照会事項[[#This Row],[Fwk回答欄空き]],NOT(照会事項[[#This Row],[Fwk要回答条件あり]]))</f>
        <v>0</v>
      </c>
      <c r="R45" s="22" t="b">
        <f>AND(照会事項[[#This Row],[IsQuestion]],照会事項[[#This Row],[Fwk回答欄空き]],照会事項[[#This Row],[Fwk要回答条件あり]])</f>
        <v>1</v>
      </c>
      <c r="S45" s="22" t="b">
        <f>ISNUMBER(FIND(Keyword変換後_要補足説明,照会事項[[#This Row],[回答]]))</f>
        <v>0</v>
      </c>
      <c r="T45" s="22" t="b">
        <f>ISBLANK(照会事項[[#This Row],[補足説明]])</f>
        <v>1</v>
      </c>
      <c r="U45" s="22" t="b">
        <f>AND(照会事項[[#This Row],[Fwk要補足説明]],照会事項[[#This Row],[Fwk補足説明空き]])</f>
        <v>0</v>
      </c>
      <c r="V45" s="22"/>
      <c r="W45" s="21" t="s">
        <v>257</v>
      </c>
      <c r="X45" s="23"/>
      <c r="Y45" s="24"/>
      <c r="Z45" s="21" t="s">
        <v>229</v>
      </c>
      <c r="AA45" s="5"/>
      <c r="AC45" s="20"/>
    </row>
    <row r="46" spans="1:29" ht="41.1" customHeight="1" x14ac:dyDescent="0.25">
      <c r="A46" s="32">
        <f ca="1">IF(照会事項[[#This Row],[IsQuestion]],照会事項[[#This Row],[SEQ]],"")</f>
        <v>24</v>
      </c>
      <c r="B46" s="21" t="str">
        <f>CONCATENATE(照会事項[[#This Row],[照会事項補足]],照会事項[[#This Row],[照会事項入力用]],照会事項[[#This Row],[照会事項選択肢]])</f>
        <v>監視カメラ以外にで、水道施設の保安管理等に検討出来るものが有るのかどうか</v>
      </c>
      <c r="C46" s="22" t="b">
        <f>AND(照会事項[[#This Row],[照会事項入力用]]&lt;&gt;"",照会事項[[#This Row],[補足]]="")</f>
        <v>1</v>
      </c>
      <c r="D46" s="22">
        <f>IF(照会事項[[#This Row],[IsQuestion]],1,0)</f>
        <v>1</v>
      </c>
      <c r="E46" s="22">
        <f ca="1">IFERROR(OFFSET(照会事項[[#This Row],[SEQ]],-1,0)+照会事項[[#This Row],[CountUp]],照会事項[[#This Row],[CountUp]])</f>
        <v>24</v>
      </c>
      <c r="F46" s="22" t="str">
        <f>TEXT(照会事項[[#This Row],[補足]],表示形式_照会事項補足)</f>
        <v/>
      </c>
      <c r="G46" s="22" t="str">
        <f>IF(照会事項[[#This Row],[Fwk回答形式選択]],CONCATENATE(改行,Keyword質問事項_選択肢,SUBSTITUTE(照会事項[[#This Row],[選択肢]],Keyword変換前_要補足説明,Keyword変換後_要補足説明)),"")</f>
        <v/>
      </c>
      <c r="H46" s="22" t="e">
        <f>MATCH(照会事項[[#This Row],[選択肢]],選択肢PD用[選択肢],0)</f>
        <v>#N/A</v>
      </c>
      <c r="I46" s="22" t="e">
        <f>INDEX(選択肢PD用[選択肢個数],照会事項[[#This Row],[選択肢PD行番号]])</f>
        <v>#N/A</v>
      </c>
      <c r="J46" s="22" t="b">
        <f>照会事項[[#This Row],[補足]]=見出し</f>
        <v>0</v>
      </c>
      <c r="K46" s="22" t="b">
        <f ca="1">AND(TRIM(照会事項[[#This Row],[照会事項]])&lt;&gt;"",OFFSET(照会事項[[#This Row],[IsQuestion]],1,0))</f>
        <v>0</v>
      </c>
      <c r="L46" s="22" t="b">
        <f>NOT(ISBLANK(照会事項[[#This Row],[選択肢]]))</f>
        <v>0</v>
      </c>
      <c r="M46" s="22" t="b">
        <f>照会事項[[#This Row],[回答入力単位・形式]]=Keyword条件_回答形式選択</f>
        <v>0</v>
      </c>
      <c r="N46" s="22" t="b">
        <f>_xlfn.XOR(照会事項[[#This Row],[Fwk選択肢あり]],照会事項[[#This Row],[Fwk回答形式選択]])</f>
        <v>0</v>
      </c>
      <c r="O46" s="22" t="b">
        <f>LEFT(照会事項[[#This Row],[照会事項入力用]],1)="◤"</f>
        <v>0</v>
      </c>
      <c r="P46" s="22" t="b">
        <f>ISBLANK(照会事項[[#This Row],[回答]])</f>
        <v>1</v>
      </c>
      <c r="Q46" s="22" t="b">
        <f>AND(照会事項[[#This Row],[IsQuestion]],照会事項[[#This Row],[Fwk回答欄空き]],NOT(照会事項[[#This Row],[Fwk要回答条件あり]]))</f>
        <v>1</v>
      </c>
      <c r="R46" s="22" t="b">
        <f>AND(照会事項[[#This Row],[IsQuestion]],照会事項[[#This Row],[Fwk回答欄空き]],照会事項[[#This Row],[Fwk要回答条件あり]])</f>
        <v>0</v>
      </c>
      <c r="S46" s="22" t="b">
        <f>ISNUMBER(FIND(Keyword変換後_要補足説明,照会事項[[#This Row],[回答]]))</f>
        <v>0</v>
      </c>
      <c r="T46" s="22" t="b">
        <f>ISBLANK(照会事項[[#This Row],[補足説明]])</f>
        <v>1</v>
      </c>
      <c r="U46" s="22" t="b">
        <f>AND(照会事項[[#This Row],[Fwk要補足説明]],照会事項[[#This Row],[Fwk補足説明空き]])</f>
        <v>0</v>
      </c>
      <c r="V46" s="22"/>
      <c r="W46" s="21" t="s">
        <v>259</v>
      </c>
      <c r="X46" s="23"/>
      <c r="Y46" s="24"/>
      <c r="Z46" s="21" t="s">
        <v>229</v>
      </c>
      <c r="AA46" s="5"/>
      <c r="AC46" s="20"/>
    </row>
    <row r="47" spans="1:29" ht="41.1" customHeight="1" x14ac:dyDescent="0.25">
      <c r="A47" s="32" t="str">
        <f>IF(照会事項[[#This Row],[IsQuestion]],照会事項[[#This Row],[SEQ]],"")</f>
        <v/>
      </c>
      <c r="B47" s="19" t="str">
        <f>CONCATENATE(照会事項[[#This Row],[照会事項補足]],照会事項[[#This Row],[照会事項入力用]],照会事項[[#This Row],[照会事項選択肢]])</f>
        <v>※ 検討される方法（例：感応式センサーライト）やQ-23と同様に、その能力や価格等を記載</v>
      </c>
      <c r="C47" s="30" t="b">
        <f>AND(照会事項[[#This Row],[照会事項入力用]]&lt;&gt;"",照会事項[[#This Row],[補足]]="")</f>
        <v>0</v>
      </c>
      <c r="D47" s="22">
        <f>IF(照会事項[[#This Row],[IsQuestion]],1,0)</f>
        <v>0</v>
      </c>
      <c r="E47" s="30">
        <f ca="1">IFERROR(OFFSET(照会事項[[#This Row],[SEQ]],-1,0)+照会事項[[#This Row],[CountUp]],照会事項[[#This Row],[CountUp]])</f>
        <v>24</v>
      </c>
      <c r="F47" s="22" t="str">
        <f>TEXT(照会事項[[#This Row],[補足]],表示形式_照会事項補足)</f>
        <v xml:space="preserve">※ </v>
      </c>
      <c r="G47" s="22" t="str">
        <f>IF(照会事項[[#This Row],[Fwk回答形式選択]],CONCATENATE(改行,Keyword質問事項_選択肢,SUBSTITUTE(照会事項[[#This Row],[選択肢]],Keyword変換前_要補足説明,Keyword変換後_要補足説明)),"")</f>
        <v/>
      </c>
      <c r="H47" s="22" t="e">
        <f>MATCH(照会事項[[#This Row],[選択肢]],選択肢PD用[選択肢],0)</f>
        <v>#N/A</v>
      </c>
      <c r="I47" s="22" t="e">
        <f>INDEX(選択肢PD用[選択肢個数],照会事項[[#This Row],[選択肢PD行番号]])</f>
        <v>#N/A</v>
      </c>
      <c r="J47" s="22" t="b">
        <f>照会事項[[#This Row],[補足]]=見出し</f>
        <v>0</v>
      </c>
      <c r="K47" s="22" t="b">
        <f ca="1">AND(TRIM(照会事項[[#This Row],[照会事項]])&lt;&gt;"",OFFSET(照会事項[[#This Row],[IsQuestion]],1,0))</f>
        <v>1</v>
      </c>
      <c r="L47" s="22" t="b">
        <f>NOT(ISBLANK(照会事項[[#This Row],[選択肢]]))</f>
        <v>0</v>
      </c>
      <c r="M47" s="22" t="b">
        <f>照会事項[[#This Row],[回答入力単位・形式]]=Keyword条件_回答形式選択</f>
        <v>0</v>
      </c>
      <c r="N47" s="22" t="b">
        <f>_xlfn.XOR(照会事項[[#This Row],[Fwk選択肢あり]],照会事項[[#This Row],[Fwk回答形式選択]])</f>
        <v>0</v>
      </c>
      <c r="O47" s="30" t="b">
        <f>LEFT(照会事項[[#This Row],[照会事項入力用]],1)="◤"</f>
        <v>0</v>
      </c>
      <c r="P47" s="30" t="b">
        <f>ISBLANK(照会事項[[#This Row],[回答]])</f>
        <v>1</v>
      </c>
      <c r="Q47" s="30" t="b">
        <f>AND(照会事項[[#This Row],[IsQuestion]],照会事項[[#This Row],[Fwk回答欄空き]],NOT(照会事項[[#This Row],[Fwk要回答条件あり]]))</f>
        <v>0</v>
      </c>
      <c r="R47" s="30" t="b">
        <f>AND(照会事項[[#This Row],[IsQuestion]],照会事項[[#This Row],[Fwk回答欄空き]],照会事項[[#This Row],[Fwk要回答条件あり]])</f>
        <v>0</v>
      </c>
      <c r="S47" s="22" t="b">
        <f>ISNUMBER(FIND(Keyword変換後_要補足説明,照会事項[[#This Row],[回答]]))</f>
        <v>0</v>
      </c>
      <c r="T47" s="22" t="b">
        <f>ISBLANK(照会事項[[#This Row],[補足説明]])</f>
        <v>1</v>
      </c>
      <c r="U47" s="22" t="b">
        <f>AND(照会事項[[#This Row],[Fwk要補足説明]],照会事項[[#This Row],[Fwk補足説明空き]])</f>
        <v>0</v>
      </c>
      <c r="V47" s="22"/>
      <c r="W47" s="21" t="s">
        <v>258</v>
      </c>
      <c r="X47" s="23" t="s">
        <v>23</v>
      </c>
      <c r="Y47" s="29"/>
      <c r="Z47" s="21"/>
      <c r="AA47" s="5"/>
      <c r="AC47" s="20"/>
    </row>
    <row r="48" spans="1:29" ht="72.95" customHeight="1" x14ac:dyDescent="0.25">
      <c r="A48" s="32">
        <f ca="1">IF(照会事項[[#This Row],[IsQuestion]],照会事項[[#This Row],[SEQ]],"")</f>
        <v>25</v>
      </c>
      <c r="B48" s="21" t="str">
        <f>CONCATENATE(照会事項[[#This Row],[照会事項補足]],照会事項[[#This Row],[照会事項入力用]],照会事項[[#This Row],[照会事項選択肢]])</f>
        <v>監視システムの情報は専用の監視端末以外（タブレット等）でも通信機能を用いる事により、監視情報の確認が可能かどうか
▼次からお選びください
可能/不可能/条件による[詳細は補足説明へ記載]</v>
      </c>
      <c r="C48" s="30" t="b">
        <v>1</v>
      </c>
      <c r="D48" s="22">
        <v>1</v>
      </c>
      <c r="E48" s="22">
        <f ca="1">IFERROR(OFFSET(照会事項[[#This Row],[SEQ]],-1,0)+照会事項[[#This Row],[CountUp]],照会事項[[#This Row],[CountUp]])</f>
        <v>25</v>
      </c>
      <c r="F48" s="22" t="s">
        <v>100</v>
      </c>
      <c r="G48" s="22" t="str">
        <f>IF(照会事項[[#This Row],[Fwk回答形式選択]],CONCATENATE(改行,Keyword質問事項_選択肢,SUBSTITUTE(照会事項[[#This Row],[選択肢]],Keyword変換前_要補足説明,Keyword変換後_要補足説明)),"")</f>
        <v xml:space="preserve">
▼次からお選びください
可能/不可能/条件による[詳細は補足説明へ記載]</v>
      </c>
      <c r="H48" s="22">
        <f>MATCH(照会事項[[#This Row],[選択肢]],選択肢PD用[選択肢],0)</f>
        <v>5</v>
      </c>
      <c r="I48" s="22">
        <f>INDEX(選択肢PD用[選択肢個数],照会事項[[#This Row],[選択肢PD行番号]])</f>
        <v>3</v>
      </c>
      <c r="J48" s="22" t="b">
        <v>0</v>
      </c>
      <c r="K48" s="22" t="b">
        <v>1</v>
      </c>
      <c r="L48" s="22" t="b">
        <v>1</v>
      </c>
      <c r="M48" s="22" t="b">
        <v>1</v>
      </c>
      <c r="N48" s="22" t="b">
        <v>0</v>
      </c>
      <c r="O48" s="30" t="b">
        <v>0</v>
      </c>
      <c r="P48" s="30" t="b">
        <v>1</v>
      </c>
      <c r="Q48" s="30" t="b">
        <v>1</v>
      </c>
      <c r="R48" s="30" t="b">
        <v>0</v>
      </c>
      <c r="S48" s="22" t="b">
        <v>0</v>
      </c>
      <c r="T48" s="22" t="b">
        <v>1</v>
      </c>
      <c r="U48" s="22" t="b">
        <v>0</v>
      </c>
      <c r="V48" s="22"/>
      <c r="W48" s="21" t="s">
        <v>276</v>
      </c>
      <c r="X48" s="23"/>
      <c r="Y48" s="29" t="s">
        <v>138</v>
      </c>
      <c r="Z48" s="25" t="s">
        <v>2</v>
      </c>
      <c r="AA48" s="13"/>
      <c r="AC48" s="20"/>
    </row>
    <row r="49" spans="1:29" ht="57" customHeight="1" x14ac:dyDescent="0.25">
      <c r="A49" s="32">
        <f ca="1">IF(照会事項[[#This Row],[IsQuestion]],照会事項[[#This Row],[SEQ]],"")</f>
        <v>26</v>
      </c>
      <c r="B49" s="21" t="str">
        <f>CONCATENATE(照会事項[[#This Row],[照会事項補足]],照会事項[[#This Row],[照会事項入力用]],照会事項[[#This Row],[照会事項選択肢]])</f>
        <v>当市では上水・簡水・小規模と施設規模も異なる給水区域が広く点在している状況に対し、遠方監視における費用対効果を上げるため新技術を含めた提案等がないか</v>
      </c>
      <c r="C49" s="22" t="b">
        <f>AND(照会事項[[#This Row],[照会事項入力用]]&lt;&gt;"",照会事項[[#This Row],[補足]]="")</f>
        <v>1</v>
      </c>
      <c r="D49" s="22">
        <f>IF(照会事項[[#This Row],[IsQuestion]],1,0)</f>
        <v>1</v>
      </c>
      <c r="E49" s="22">
        <f ca="1">IFERROR(OFFSET(照会事項[[#This Row],[SEQ]],-1,0)+照会事項[[#This Row],[CountUp]],照会事項[[#This Row],[CountUp]])</f>
        <v>26</v>
      </c>
      <c r="F49" s="22" t="str">
        <f>TEXT(照会事項[[#This Row],[補足]],表示形式_照会事項補足)</f>
        <v/>
      </c>
      <c r="G49" s="22" t="str">
        <f>IF(照会事項[[#This Row],[Fwk回答形式選択]],CONCATENATE(改行,Keyword質問事項_選択肢,SUBSTITUTE(照会事項[[#This Row],[選択肢]],Keyword変換前_要補足説明,Keyword変換後_要補足説明)),"")</f>
        <v/>
      </c>
      <c r="H49" s="22" t="e">
        <f>MATCH(照会事項[[#This Row],[選択肢]],選択肢PD用[選択肢],0)</f>
        <v>#N/A</v>
      </c>
      <c r="I49" s="22" t="e">
        <f>INDEX(選択肢PD用[選択肢個数],照会事項[[#This Row],[選択肢PD行番号]])</f>
        <v>#N/A</v>
      </c>
      <c r="J49" s="22" t="b">
        <f>照会事項[[#This Row],[補足]]=見出し</f>
        <v>0</v>
      </c>
      <c r="K49" s="22" t="b">
        <f ca="1">AND(TRIM(照会事項[[#This Row],[照会事項]])&lt;&gt;"",OFFSET(照会事項[[#This Row],[IsQuestion]],1,0))</f>
        <v>0</v>
      </c>
      <c r="L49" s="22" t="b">
        <f>NOT(ISBLANK(照会事項[[#This Row],[選択肢]]))</f>
        <v>0</v>
      </c>
      <c r="M49" s="22" t="b">
        <f>照会事項[[#This Row],[回答入力単位・形式]]=Keyword条件_回答形式選択</f>
        <v>0</v>
      </c>
      <c r="N49" s="22" t="b">
        <f>_xlfn.XOR(照会事項[[#This Row],[Fwk選択肢あり]],照会事項[[#This Row],[Fwk回答形式選択]])</f>
        <v>0</v>
      </c>
      <c r="O49" s="22" t="b">
        <f>LEFT(照会事項[[#This Row],[照会事項入力用]],1)="◤"</f>
        <v>0</v>
      </c>
      <c r="P49" s="22" t="b">
        <f>ISBLANK(照会事項[[#This Row],[回答]])</f>
        <v>1</v>
      </c>
      <c r="Q49" s="22" t="b">
        <f>AND(照会事項[[#This Row],[IsQuestion]],照会事項[[#This Row],[Fwk回答欄空き]],NOT(照会事項[[#This Row],[Fwk要回答条件あり]]))</f>
        <v>1</v>
      </c>
      <c r="R49" s="22" t="b">
        <f>AND(照会事項[[#This Row],[IsQuestion]],照会事項[[#This Row],[Fwk回答欄空き]],照会事項[[#This Row],[Fwk要回答条件あり]])</f>
        <v>0</v>
      </c>
      <c r="S49" s="22" t="b">
        <f>ISNUMBER(FIND(Keyword変換後_要補足説明,照会事項[[#This Row],[回答]]))</f>
        <v>0</v>
      </c>
      <c r="T49" s="22" t="b">
        <f>ISBLANK(照会事項[[#This Row],[補足説明]])</f>
        <v>1</v>
      </c>
      <c r="U49" s="22" t="b">
        <f>AND(照会事項[[#This Row],[Fwk要補足説明]],照会事項[[#This Row],[Fwk補足説明空き]])</f>
        <v>0</v>
      </c>
      <c r="V49" s="22"/>
      <c r="W49" s="21" t="s">
        <v>260</v>
      </c>
      <c r="X49" s="23"/>
      <c r="Y49" s="24"/>
      <c r="Z49" s="21" t="s">
        <v>229</v>
      </c>
      <c r="AA49" s="5"/>
      <c r="AC49" s="20"/>
    </row>
    <row r="50" spans="1:29" ht="41.1" customHeight="1" x14ac:dyDescent="0.25">
      <c r="A50" s="32" t="str">
        <f>IF(照会事項[[#This Row],[IsQuestion]],照会事項[[#This Row],[SEQ]],"")</f>
        <v/>
      </c>
      <c r="B50" s="21" t="str">
        <f>CONCATENATE(照会事項[[#This Row],[照会事項補足]],照会事項[[#This Row],[照会事項入力用]],照会事項[[#This Row],[照会事項選択肢]])</f>
        <v>※ 現在は施設規模や位置により監視項目数が異なり、接続回線も光・専用・ISDNが混在している</v>
      </c>
      <c r="C50" s="22" t="b">
        <f>AND(照会事項[[#This Row],[照会事項入力用]]&lt;&gt;"",照会事項[[#This Row],[補足]]="")</f>
        <v>0</v>
      </c>
      <c r="D50" s="22">
        <f>IF(照会事項[[#This Row],[IsQuestion]],1,0)</f>
        <v>0</v>
      </c>
      <c r="E50" s="22">
        <f ca="1">IFERROR(OFFSET(照会事項[[#This Row],[SEQ]],-1,0)+照会事項[[#This Row],[CountUp]],照会事項[[#This Row],[CountUp]])</f>
        <v>26</v>
      </c>
      <c r="F50" s="22" t="str">
        <f>TEXT(照会事項[[#This Row],[補足]],表示形式_照会事項補足)</f>
        <v xml:space="preserve">※ </v>
      </c>
      <c r="G50" s="22" t="str">
        <f>IF(照会事項[[#This Row],[Fwk回答形式選択]],CONCATENATE(改行,Keyword質問事項_選択肢,SUBSTITUTE(照会事項[[#This Row],[選択肢]],Keyword変換前_要補足説明,Keyword変換後_要補足説明)),"")</f>
        <v/>
      </c>
      <c r="H50" s="22" t="e">
        <f>MATCH(照会事項[[#This Row],[選択肢]],選択肢PD用[選択肢],0)</f>
        <v>#N/A</v>
      </c>
      <c r="I50" s="22" t="e">
        <f>INDEX(選択肢PD用[選択肢個数],照会事項[[#This Row],[選択肢PD行番号]])</f>
        <v>#N/A</v>
      </c>
      <c r="J50" s="22" t="b">
        <f>照会事項[[#This Row],[補足]]=見出し</f>
        <v>0</v>
      </c>
      <c r="K50" s="22" t="b">
        <f ca="1">AND(TRIM(照会事項[[#This Row],[照会事項]])&lt;&gt;"",OFFSET(照会事項[[#This Row],[IsQuestion]],1,0))</f>
        <v>0</v>
      </c>
      <c r="L50" s="22" t="b">
        <f>NOT(ISBLANK(照会事項[[#This Row],[選択肢]]))</f>
        <v>0</v>
      </c>
      <c r="M50" s="22" t="b">
        <f>照会事項[[#This Row],[回答入力単位・形式]]=Keyword条件_回答形式選択</f>
        <v>0</v>
      </c>
      <c r="N50" s="22" t="b">
        <f>_xlfn.XOR(照会事項[[#This Row],[Fwk選択肢あり]],照会事項[[#This Row],[Fwk回答形式選択]])</f>
        <v>0</v>
      </c>
      <c r="O50" s="22" t="b">
        <f>LEFT(照会事項[[#This Row],[照会事項入力用]],1)="◤"</f>
        <v>0</v>
      </c>
      <c r="P50" s="22" t="b">
        <f>ISBLANK(照会事項[[#This Row],[回答]])</f>
        <v>1</v>
      </c>
      <c r="Q50" s="22" t="b">
        <f>AND(照会事項[[#This Row],[IsQuestion]],照会事項[[#This Row],[Fwk回答欄空き]],NOT(照会事項[[#This Row],[Fwk要回答条件あり]]))</f>
        <v>0</v>
      </c>
      <c r="R50" s="22" t="b">
        <f>AND(照会事項[[#This Row],[IsQuestion]],照会事項[[#This Row],[Fwk回答欄空き]],照会事項[[#This Row],[Fwk要回答条件あり]])</f>
        <v>0</v>
      </c>
      <c r="S50" s="22" t="b">
        <f>ISNUMBER(FIND(Keyword変換後_要補足説明,照会事項[[#This Row],[回答]]))</f>
        <v>0</v>
      </c>
      <c r="T50" s="22" t="b">
        <f>ISBLANK(照会事項[[#This Row],[補足説明]])</f>
        <v>1</v>
      </c>
      <c r="U50" s="22" t="b">
        <f>AND(照会事項[[#This Row],[Fwk要補足説明]],照会事項[[#This Row],[Fwk補足説明空き]])</f>
        <v>0</v>
      </c>
      <c r="V50" s="22"/>
      <c r="W50" s="21" t="s">
        <v>157</v>
      </c>
      <c r="X50" s="23" t="s">
        <v>4</v>
      </c>
      <c r="Y50" s="24"/>
      <c r="Z50" s="25"/>
      <c r="AA50" s="5"/>
      <c r="AC50" s="20"/>
    </row>
    <row r="51" spans="1:29" ht="24.95" customHeight="1" x14ac:dyDescent="0.25">
      <c r="A51" s="32" t="str">
        <f>IF(照会事項[[#This Row],[IsQuestion]],照会事項[[#This Row],[SEQ]],"")</f>
        <v/>
      </c>
      <c r="B51" s="29" t="str">
        <f>CONCATENATE(照会事項[[#This Row],[照会事項補足]],照会事項[[#This Row],[照会事項入力用]],照会事項[[#This Row],[照会事項選択肢]])</f>
        <v>※ 提案する内容の「資料」があれば、PDF等を添付してください</v>
      </c>
      <c r="C51" s="30" t="b">
        <f>AND(照会事項[[#This Row],[照会事項入力用]]&lt;&gt;"",照会事項[[#This Row],[補足]]="")</f>
        <v>0</v>
      </c>
      <c r="D51" s="22">
        <f>IF(照会事項[[#This Row],[IsQuestion]],1,0)</f>
        <v>0</v>
      </c>
      <c r="E51" s="30">
        <f ca="1">IFERROR(OFFSET(照会事項[[#This Row],[SEQ]],-1,0)+照会事項[[#This Row],[CountUp]],照会事項[[#This Row],[CountUp]])</f>
        <v>26</v>
      </c>
      <c r="F51" s="22" t="str">
        <f>TEXT(照会事項[[#This Row],[補足]],表示形式_照会事項補足)</f>
        <v xml:space="preserve">※ </v>
      </c>
      <c r="G51" s="22" t="str">
        <f>IF(照会事項[[#This Row],[Fwk回答形式選択]],CONCATENATE(改行,Keyword質問事項_選択肢,SUBSTITUTE(照会事項[[#This Row],[選択肢]],Keyword変換前_要補足説明,Keyword変換後_要補足説明)),"")</f>
        <v/>
      </c>
      <c r="H51" s="22" t="e">
        <f>MATCH(照会事項[[#This Row],[選択肢]],選択肢PD用[選択肢],0)</f>
        <v>#N/A</v>
      </c>
      <c r="I51" s="22" t="e">
        <f>INDEX(選択肢PD用[選択肢個数],照会事項[[#This Row],[選択肢PD行番号]])</f>
        <v>#N/A</v>
      </c>
      <c r="J51" s="22" t="b">
        <f>照会事項[[#This Row],[補足]]=見出し</f>
        <v>0</v>
      </c>
      <c r="K51" s="22" t="b">
        <f ca="1">AND(TRIM(照会事項[[#This Row],[照会事項]])&lt;&gt;"",OFFSET(照会事項[[#This Row],[IsQuestion]],1,0))</f>
        <v>0</v>
      </c>
      <c r="L51" s="22" t="b">
        <f>NOT(ISBLANK(照会事項[[#This Row],[選択肢]]))</f>
        <v>0</v>
      </c>
      <c r="M51" s="22" t="b">
        <f>照会事項[[#This Row],[回答入力単位・形式]]=Keyword条件_回答形式選択</f>
        <v>0</v>
      </c>
      <c r="N51" s="22" t="b">
        <f>_xlfn.XOR(照会事項[[#This Row],[Fwk選択肢あり]],照会事項[[#This Row],[Fwk回答形式選択]])</f>
        <v>0</v>
      </c>
      <c r="O51" s="30" t="b">
        <f>LEFT(照会事項[[#This Row],[照会事項入力用]],1)="◤"</f>
        <v>0</v>
      </c>
      <c r="P51" s="30" t="b">
        <f>ISBLANK(照会事項[[#This Row],[回答]])</f>
        <v>1</v>
      </c>
      <c r="Q51" s="30" t="b">
        <f>AND(照会事項[[#This Row],[IsQuestion]],照会事項[[#This Row],[Fwk回答欄空き]],NOT(照会事項[[#This Row],[Fwk要回答条件あり]]))</f>
        <v>0</v>
      </c>
      <c r="R51" s="30" t="b">
        <f>AND(照会事項[[#This Row],[IsQuestion]],照会事項[[#This Row],[Fwk回答欄空き]],照会事項[[#This Row],[Fwk要回答条件あり]])</f>
        <v>0</v>
      </c>
      <c r="S51" s="22" t="b">
        <f>ISNUMBER(FIND(Keyword変換後_要補足説明,照会事項[[#This Row],[回答]]))</f>
        <v>0</v>
      </c>
      <c r="T51" s="22" t="b">
        <f>ISBLANK(照会事項[[#This Row],[補足説明]])</f>
        <v>1</v>
      </c>
      <c r="U51" s="22" t="b">
        <f>AND(照会事項[[#This Row],[Fwk要補足説明]],照会事項[[#This Row],[Fwk補足説明空き]])</f>
        <v>0</v>
      </c>
      <c r="V51" s="22"/>
      <c r="W51" s="21" t="s">
        <v>152</v>
      </c>
      <c r="X51" s="23" t="s">
        <v>23</v>
      </c>
      <c r="Y51" s="29"/>
      <c r="Z51" s="25"/>
      <c r="AA51" s="5"/>
      <c r="AC51" s="20"/>
    </row>
    <row r="52" spans="1:29" ht="31.5" x14ac:dyDescent="0.25">
      <c r="A52" s="32" t="str">
        <f>IF(照会事項[[#This Row],[IsQuestion]],照会事項[[#This Row],[SEQ]],"")</f>
        <v/>
      </c>
      <c r="B52" s="21" t="str">
        <f>CONCATENATE(照会事項[[#This Row],[照会事項補足]],照会事項[[#This Row],[照会事項入力用]],照会事項[[#This Row],[照会事項選択肢]])</f>
        <v>★ 緊急対応について</v>
      </c>
      <c r="C52" s="22" t="b">
        <f>AND(照会事項[[#This Row],[照会事項入力用]]&lt;&gt;"",照会事項[[#This Row],[補足]]="")</f>
        <v>0</v>
      </c>
      <c r="D52" s="22">
        <f>IF(照会事項[[#This Row],[IsQuestion]],1,0)</f>
        <v>0</v>
      </c>
      <c r="E52" s="22">
        <f ca="1">IFERROR(OFFSET(照会事項[[#This Row],[SEQ]],-1,0)+照会事項[[#This Row],[CountUp]],照会事項[[#This Row],[CountUp]])</f>
        <v>26</v>
      </c>
      <c r="F52" s="22" t="str">
        <f>TEXT(照会事項[[#This Row],[補足]],表示形式_照会事項補足)</f>
        <v xml:space="preserve">★ </v>
      </c>
      <c r="G52" s="22" t="str">
        <f>IF(照会事項[[#This Row],[Fwk回答形式選択]],CONCATENATE(改行,Keyword質問事項_選択肢,SUBSTITUTE(照会事項[[#This Row],[選択肢]],Keyword変換前_要補足説明,Keyword変換後_要補足説明)),"")</f>
        <v/>
      </c>
      <c r="H52" s="22" t="e">
        <f>MATCH(照会事項[[#This Row],[選択肢]],選択肢PD用[選択肢],0)</f>
        <v>#N/A</v>
      </c>
      <c r="I52" s="22" t="e">
        <f>INDEX(選択肢PD用[選択肢個数],照会事項[[#This Row],[選択肢PD行番号]])</f>
        <v>#N/A</v>
      </c>
      <c r="J52" s="22" t="b">
        <f>照会事項[[#This Row],[補足]]=見出し</f>
        <v>1</v>
      </c>
      <c r="K52" s="22" t="b">
        <f ca="1">AND(TRIM(照会事項[[#This Row],[照会事項]])&lt;&gt;"",OFFSET(照会事項[[#This Row],[IsQuestion]],1,0))</f>
        <v>1</v>
      </c>
      <c r="L52" s="22" t="b">
        <f>NOT(ISBLANK(照会事項[[#This Row],[選択肢]]))</f>
        <v>0</v>
      </c>
      <c r="M52" s="22" t="b">
        <f>照会事項[[#This Row],[回答入力単位・形式]]=Keyword条件_回答形式選択</f>
        <v>0</v>
      </c>
      <c r="N52" s="22" t="b">
        <f>_xlfn.XOR(照会事項[[#This Row],[Fwk選択肢あり]],照会事項[[#This Row],[Fwk回答形式選択]])</f>
        <v>0</v>
      </c>
      <c r="O52" s="22" t="b">
        <f>LEFT(照会事項[[#This Row],[照会事項入力用]],1)="◤"</f>
        <v>0</v>
      </c>
      <c r="P52" s="22" t="b">
        <f>ISBLANK(照会事項[[#This Row],[回答]])</f>
        <v>1</v>
      </c>
      <c r="Q52" s="22" t="b">
        <f>AND(照会事項[[#This Row],[IsQuestion]],照会事項[[#This Row],[Fwk回答欄空き]],NOT(照会事項[[#This Row],[Fwk要回答条件あり]]))</f>
        <v>0</v>
      </c>
      <c r="R52" s="22" t="b">
        <f>AND(照会事項[[#This Row],[IsQuestion]],照会事項[[#This Row],[Fwk回答欄空き]],照会事項[[#This Row],[Fwk要回答条件あり]])</f>
        <v>0</v>
      </c>
      <c r="S52" s="22" t="b">
        <f>ISNUMBER(FIND(Keyword変換後_要補足説明,照会事項[[#This Row],[回答]]))</f>
        <v>0</v>
      </c>
      <c r="T52" s="22" t="b">
        <f>ISBLANK(照会事項[[#This Row],[補足説明]])</f>
        <v>1</v>
      </c>
      <c r="U52" s="22" t="b">
        <f>AND(照会事項[[#This Row],[Fwk要補足説明]],照会事項[[#This Row],[Fwk補足説明空き]])</f>
        <v>0</v>
      </c>
      <c r="V52" s="22"/>
      <c r="W52" s="21" t="s">
        <v>187</v>
      </c>
      <c r="X52" s="23" t="s">
        <v>26</v>
      </c>
      <c r="Y52" s="24"/>
      <c r="Z52" s="25"/>
      <c r="AA52" s="5"/>
      <c r="AC52" s="20"/>
    </row>
    <row r="53" spans="1:29" ht="41.1" customHeight="1" x14ac:dyDescent="0.25">
      <c r="A53" s="32">
        <f ca="1">IF(照会事項[[#This Row],[IsQuestion]],照会事項[[#This Row],[SEQ]],"")</f>
        <v>27</v>
      </c>
      <c r="B53" s="29" t="str">
        <f>CONCATENATE(照会事項[[#This Row],[照会事項補足]],照会事項[[#This Row],[照会事項入力用]],照会事項[[#This Row],[照会事項選択肢]])</f>
        <v>監視システムに異常があった場合に、再稼働に向けた緊急体制について記載してください</v>
      </c>
      <c r="C53" s="30" t="b">
        <f>AND(照会事項[[#This Row],[照会事項入力用]]&lt;&gt;"",照会事項[[#This Row],[補足]]="")</f>
        <v>1</v>
      </c>
      <c r="D53" s="22">
        <f>IF(照会事項[[#This Row],[IsQuestion]],1,0)</f>
        <v>1</v>
      </c>
      <c r="E53" s="30">
        <f ca="1">IFERROR(OFFSET(照会事項[[#This Row],[SEQ]],-1,0)+照会事項[[#This Row],[CountUp]],照会事項[[#This Row],[CountUp]])</f>
        <v>27</v>
      </c>
      <c r="F53" s="22" t="str">
        <f>TEXT(照会事項[[#This Row],[補足]],表示形式_照会事項補足)</f>
        <v/>
      </c>
      <c r="G53" s="22" t="str">
        <f>IF(照会事項[[#This Row],[Fwk回答形式選択]],CONCATENATE(改行,Keyword質問事項_選択肢,SUBSTITUTE(照会事項[[#This Row],[選択肢]],Keyword変換前_要補足説明,Keyword変換後_要補足説明)),"")</f>
        <v/>
      </c>
      <c r="H53" s="22" t="e">
        <f>MATCH(照会事項[[#This Row],[選択肢]],選択肢PD用[選択肢],0)</f>
        <v>#N/A</v>
      </c>
      <c r="I53" s="22" t="e">
        <f>INDEX(選択肢PD用[選択肢個数],照会事項[[#This Row],[選択肢PD行番号]])</f>
        <v>#N/A</v>
      </c>
      <c r="J53" s="22" t="b">
        <f>照会事項[[#This Row],[補足]]=見出し</f>
        <v>0</v>
      </c>
      <c r="K53" s="22" t="b">
        <f ca="1">AND(TRIM(照会事項[[#This Row],[照会事項]])&lt;&gt;"",OFFSET(照会事項[[#This Row],[IsQuestion]],1,0))</f>
        <v>0</v>
      </c>
      <c r="L53" s="22" t="b">
        <f>NOT(ISBLANK(照会事項[[#This Row],[選択肢]]))</f>
        <v>0</v>
      </c>
      <c r="M53" s="22" t="b">
        <f>照会事項[[#This Row],[回答入力単位・形式]]=Keyword条件_回答形式選択</f>
        <v>0</v>
      </c>
      <c r="N53" s="22" t="b">
        <f>_xlfn.XOR(照会事項[[#This Row],[Fwk選択肢あり]],照会事項[[#This Row],[Fwk回答形式選択]])</f>
        <v>0</v>
      </c>
      <c r="O53" s="30" t="b">
        <f>LEFT(照会事項[[#This Row],[照会事項入力用]],1)="◤"</f>
        <v>0</v>
      </c>
      <c r="P53" s="30" t="b">
        <f>ISBLANK(照会事項[[#This Row],[回答]])</f>
        <v>1</v>
      </c>
      <c r="Q53" s="30" t="b">
        <f>AND(照会事項[[#This Row],[IsQuestion]],照会事項[[#This Row],[Fwk回答欄空き]],NOT(照会事項[[#This Row],[Fwk要回答条件あり]]))</f>
        <v>1</v>
      </c>
      <c r="R53" s="30" t="b">
        <f>AND(照会事項[[#This Row],[IsQuestion]],照会事項[[#This Row],[Fwk回答欄空き]],照会事項[[#This Row],[Fwk要回答条件あり]])</f>
        <v>0</v>
      </c>
      <c r="S53" s="22" t="b">
        <f>ISNUMBER(FIND(Keyword変換後_要補足説明,照会事項[[#This Row],[回答]]))</f>
        <v>0</v>
      </c>
      <c r="T53" s="22" t="b">
        <f>ISBLANK(照会事項[[#This Row],[補足説明]])</f>
        <v>1</v>
      </c>
      <c r="U53" s="22" t="b">
        <f>AND(照会事項[[#This Row],[Fwk要補足説明]],照会事項[[#This Row],[Fwk補足説明空き]])</f>
        <v>0</v>
      </c>
      <c r="V53" s="22"/>
      <c r="W53" s="21" t="s">
        <v>277</v>
      </c>
      <c r="X53" s="23"/>
      <c r="Y53" s="29"/>
      <c r="Z53" s="25" t="s">
        <v>3</v>
      </c>
      <c r="AA53" s="5"/>
      <c r="AC53" s="20"/>
    </row>
    <row r="54" spans="1:29" ht="41.1" customHeight="1" x14ac:dyDescent="0.25">
      <c r="A54" s="32" t="str">
        <f>IF(照会事項[[#This Row],[IsQuestion]],照会事項[[#This Row],[SEQ]],"")</f>
        <v/>
      </c>
      <c r="B54" s="21" t="str">
        <f>CONCATENATE(照会事項[[#This Row],[照会事項補足]],照会事項[[#This Row],[照会事項入力用]],照会事項[[#This Row],[照会事項選択肢]])</f>
        <v>※ 以下Q-28～30までの質問において、各施設や回線網などに状況補足がない限り正常に稼働しているものとする</v>
      </c>
      <c r="C54" s="22" t="b">
        <f>AND(照会事項[[#This Row],[照会事項入力用]]&lt;&gt;"",照会事項[[#This Row],[補足]]="")</f>
        <v>0</v>
      </c>
      <c r="D54" s="22">
        <f>IF(照会事項[[#This Row],[IsQuestion]],1,0)</f>
        <v>0</v>
      </c>
      <c r="E54" s="22">
        <f ca="1">IFERROR(OFFSET(照会事項[[#This Row],[SEQ]],-1,0)+照会事項[[#This Row],[CountUp]],照会事項[[#This Row],[CountUp]])</f>
        <v>27</v>
      </c>
      <c r="F54" s="22" t="str">
        <f>TEXT(照会事項[[#This Row],[補足]],表示形式_照会事項補足)</f>
        <v xml:space="preserve">※ </v>
      </c>
      <c r="G54" s="22" t="str">
        <f>IF(照会事項[[#This Row],[Fwk回答形式選択]],CONCATENATE(改行,Keyword質問事項_選択肢,SUBSTITUTE(照会事項[[#This Row],[選択肢]],Keyword変換前_要補足説明,Keyword変換後_要補足説明)),"")</f>
        <v/>
      </c>
      <c r="H54" s="22" t="e">
        <f>MATCH(照会事項[[#This Row],[選択肢]],選択肢PD用[選択肢],0)</f>
        <v>#N/A</v>
      </c>
      <c r="I54" s="22" t="e">
        <f>INDEX(選択肢PD用[選択肢個数],照会事項[[#This Row],[選択肢PD行番号]])</f>
        <v>#N/A</v>
      </c>
      <c r="J54" s="22" t="b">
        <f>照会事項[[#This Row],[補足]]=見出し</f>
        <v>0</v>
      </c>
      <c r="K54" s="22" t="b">
        <f ca="1">AND(TRIM(照会事項[[#This Row],[照会事項]])&lt;&gt;"",OFFSET(照会事項[[#This Row],[IsQuestion]],1,0))</f>
        <v>1</v>
      </c>
      <c r="L54" s="22" t="b">
        <f>NOT(ISBLANK(照会事項[[#This Row],[選択肢]]))</f>
        <v>0</v>
      </c>
      <c r="M54" s="22" t="b">
        <f>照会事項[[#This Row],[回答入力単位・形式]]=Keyword条件_回答形式選択</f>
        <v>0</v>
      </c>
      <c r="N54" s="22" t="b">
        <f>_xlfn.XOR(照会事項[[#This Row],[Fwk選択肢あり]],照会事項[[#This Row],[Fwk回答形式選択]])</f>
        <v>0</v>
      </c>
      <c r="O54" s="22" t="b">
        <f>LEFT(照会事項[[#This Row],[照会事項入力用]],1)="◤"</f>
        <v>0</v>
      </c>
      <c r="P54" s="22" t="b">
        <f>ISBLANK(照会事項[[#This Row],[回答]])</f>
        <v>1</v>
      </c>
      <c r="Q54" s="22" t="b">
        <f>AND(照会事項[[#This Row],[IsQuestion]],照会事項[[#This Row],[Fwk回答欄空き]],NOT(照会事項[[#This Row],[Fwk要回答条件あり]]))</f>
        <v>0</v>
      </c>
      <c r="R54" s="22" t="b">
        <f>AND(照会事項[[#This Row],[IsQuestion]],照会事項[[#This Row],[Fwk回答欄空き]],照会事項[[#This Row],[Fwk要回答条件あり]])</f>
        <v>0</v>
      </c>
      <c r="S54" s="22" t="b">
        <f>ISNUMBER(FIND(Keyword変換後_要補足説明,照会事項[[#This Row],[回答]]))</f>
        <v>0</v>
      </c>
      <c r="T54" s="22" t="b">
        <f>ISBLANK(照会事項[[#This Row],[補足説明]])</f>
        <v>1</v>
      </c>
      <c r="U54" s="22" t="b">
        <f>AND(照会事項[[#This Row],[Fwk要補足説明]],照会事項[[#This Row],[Fwk補足説明空き]])</f>
        <v>0</v>
      </c>
      <c r="V54" s="22"/>
      <c r="W54" s="21" t="s">
        <v>278</v>
      </c>
      <c r="X54" s="23" t="s">
        <v>4</v>
      </c>
      <c r="Y54" s="24"/>
      <c r="Z54" s="25"/>
      <c r="AA54" s="5"/>
      <c r="AC54" s="20"/>
    </row>
    <row r="55" spans="1:29" ht="94.5" x14ac:dyDescent="0.25">
      <c r="A55" s="32">
        <f ca="1">IF(照会事項[[#This Row],[IsQuestion]],照会事項[[#This Row],[SEQ]],"")</f>
        <v>28</v>
      </c>
      <c r="B55" s="29" t="str">
        <f>CONCATENATE(照会事項[[#This Row],[照会事項補足]],照会事項[[#This Row],[照会事項入力用]],照会事項[[#This Row],[照会事項選択肢]])</f>
        <v>主たる監視システム端末が故障やメンテナンスなどで一時的に使用できない状態になった場合の対応について
▼次からお選びください
副端末で監視・制御継続可能/監視不能/その他[詳細は補足説明へ記載]</v>
      </c>
      <c r="C55" s="30" t="b">
        <f>AND(照会事項[[#This Row],[照会事項入力用]]&lt;&gt;"",照会事項[[#This Row],[補足]]="")</f>
        <v>1</v>
      </c>
      <c r="D55" s="22">
        <f>IF(照会事項[[#This Row],[IsQuestion]],1,0)</f>
        <v>1</v>
      </c>
      <c r="E55" s="30">
        <f ca="1">IFERROR(OFFSET(照会事項[[#This Row],[SEQ]],-1,0)+照会事項[[#This Row],[CountUp]],照会事項[[#This Row],[CountUp]])</f>
        <v>28</v>
      </c>
      <c r="F55" s="22" t="str">
        <f>TEXT(照会事項[[#This Row],[補足]],表示形式_照会事項補足)</f>
        <v/>
      </c>
      <c r="G55" s="22" t="str">
        <f>IF(照会事項[[#This Row],[Fwk回答形式選択]],CONCATENATE(改行,Keyword質問事項_選択肢,SUBSTITUTE(照会事項[[#This Row],[選択肢]],Keyword変換前_要補足説明,Keyword変換後_要補足説明)),"")</f>
        <v xml:space="preserve">
▼次からお選びください
副端末で監視・制御継続可能/監視不能/その他[詳細は補足説明へ記載]</v>
      </c>
      <c r="H55" s="22">
        <f>MATCH(照会事項[[#This Row],[選択肢]],選択肢PD用[選択肢],0)</f>
        <v>19</v>
      </c>
      <c r="I55" s="22">
        <f>INDEX(選択肢PD用[選択肢個数],照会事項[[#This Row],[選択肢PD行番号]])</f>
        <v>3</v>
      </c>
      <c r="J55" s="22" t="b">
        <f>照会事項[[#This Row],[補足]]=見出し</f>
        <v>0</v>
      </c>
      <c r="K55" s="22" t="b">
        <f ca="1">AND(TRIM(照会事項[[#This Row],[照会事項]])&lt;&gt;"",OFFSET(照会事項[[#This Row],[IsQuestion]],1,0))</f>
        <v>1</v>
      </c>
      <c r="L55" s="22" t="b">
        <f>NOT(ISBLANK(照会事項[[#This Row],[選択肢]]))</f>
        <v>1</v>
      </c>
      <c r="M55" s="22" t="b">
        <f>照会事項[[#This Row],[回答入力単位・形式]]=Keyword条件_回答形式選択</f>
        <v>1</v>
      </c>
      <c r="N55" s="22" t="b">
        <f>_xlfn.XOR(照会事項[[#This Row],[Fwk選択肢あり]],照会事項[[#This Row],[Fwk回答形式選択]])</f>
        <v>0</v>
      </c>
      <c r="O55" s="30" t="b">
        <f>LEFT(照会事項[[#This Row],[照会事項入力用]],1)="◤"</f>
        <v>0</v>
      </c>
      <c r="P55" s="30" t="b">
        <f>ISBLANK(照会事項[[#This Row],[回答]])</f>
        <v>1</v>
      </c>
      <c r="Q55" s="30" t="b">
        <f>AND(照会事項[[#This Row],[IsQuestion]],照会事項[[#This Row],[Fwk回答欄空き]],NOT(照会事項[[#This Row],[Fwk要回答条件あり]]))</f>
        <v>1</v>
      </c>
      <c r="R55" s="30" t="b">
        <f>AND(照会事項[[#This Row],[IsQuestion]],照会事項[[#This Row],[Fwk回答欄空き]],照会事項[[#This Row],[Fwk要回答条件あり]])</f>
        <v>0</v>
      </c>
      <c r="S55" s="22" t="b">
        <f>ISNUMBER(FIND(Keyword変換後_要補足説明,照会事項[[#This Row],[回答]]))</f>
        <v>0</v>
      </c>
      <c r="T55" s="22" t="b">
        <f>ISBLANK(照会事項[[#This Row],[補足説明]])</f>
        <v>1</v>
      </c>
      <c r="U55" s="22" t="b">
        <f>AND(照会事項[[#This Row],[Fwk要補足説明]],照会事項[[#This Row],[Fwk補足説明空き]])</f>
        <v>0</v>
      </c>
      <c r="V55" s="22"/>
      <c r="W55" s="21" t="s">
        <v>279</v>
      </c>
      <c r="X55" s="23"/>
      <c r="Y55" s="24" t="s">
        <v>211</v>
      </c>
      <c r="Z55" s="25" t="s">
        <v>2</v>
      </c>
      <c r="AA55" s="13"/>
      <c r="AC55" s="20"/>
    </row>
    <row r="56" spans="1:29" ht="94.5" x14ac:dyDescent="0.25">
      <c r="A56" s="32">
        <f ca="1">IF(照会事項[[#This Row],[IsQuestion]],照会事項[[#This Row],[SEQ]],"")</f>
        <v>29</v>
      </c>
      <c r="B56" s="21" t="str">
        <f>CONCATENATE(照会事項[[#This Row],[照会事項補足]],照会事項[[#This Row],[照会事項入力用]],照会事項[[#This Row],[照会事項選択肢]])</f>
        <v>監視システムに異常はないが、回線の不具合等によりデータを取得出来なかった場合、復旧後にデータを遡及して取得が可能かどうか
▼次からお選びください
可能/不可能/条件による[詳細は補足説明へ記載]</v>
      </c>
      <c r="C56" s="22" t="b">
        <f>AND(照会事項[[#This Row],[照会事項入力用]]&lt;&gt;"",照会事項[[#This Row],[補足]]="")</f>
        <v>1</v>
      </c>
      <c r="D56" s="22">
        <f>IF(照会事項[[#This Row],[IsQuestion]],1,0)</f>
        <v>1</v>
      </c>
      <c r="E56" s="22">
        <f ca="1">IFERROR(OFFSET(照会事項[[#This Row],[SEQ]],-1,0)+照会事項[[#This Row],[CountUp]],照会事項[[#This Row],[CountUp]])</f>
        <v>29</v>
      </c>
      <c r="F56" s="22" t="str">
        <f>TEXT(照会事項[[#This Row],[補足]],表示形式_照会事項補足)</f>
        <v/>
      </c>
      <c r="G56" s="22" t="str">
        <f>IF(照会事項[[#This Row],[Fwk回答形式選択]],CONCATENATE(改行,Keyword質問事項_選択肢,SUBSTITUTE(照会事項[[#This Row],[選択肢]],Keyword変換前_要補足説明,Keyword変換後_要補足説明)),"")</f>
        <v xml:space="preserve">
▼次からお選びください
可能/不可能/条件による[詳細は補足説明へ記載]</v>
      </c>
      <c r="H56" s="22">
        <f>MATCH(照会事項[[#This Row],[選択肢]],選択肢PD用[選択肢],0)</f>
        <v>5</v>
      </c>
      <c r="I56" s="22">
        <f>INDEX(選択肢PD用[選択肢個数],照会事項[[#This Row],[選択肢PD行番号]])</f>
        <v>3</v>
      </c>
      <c r="J56" s="22" t="b">
        <f>照会事項[[#This Row],[補足]]=見出し</f>
        <v>0</v>
      </c>
      <c r="K56" s="22" t="b">
        <f ca="1">AND(TRIM(照会事項[[#This Row],[照会事項]])&lt;&gt;"",OFFSET(照会事項[[#This Row],[IsQuestion]],1,0))</f>
        <v>1</v>
      </c>
      <c r="L56" s="22" t="b">
        <f>NOT(ISBLANK(照会事項[[#This Row],[選択肢]]))</f>
        <v>1</v>
      </c>
      <c r="M56" s="22" t="b">
        <f>照会事項[[#This Row],[回答入力単位・形式]]=Keyword条件_回答形式選択</f>
        <v>1</v>
      </c>
      <c r="N56" s="22" t="b">
        <f>_xlfn.XOR(照会事項[[#This Row],[Fwk選択肢あり]],照会事項[[#This Row],[Fwk回答形式選択]])</f>
        <v>0</v>
      </c>
      <c r="O56" s="22" t="b">
        <f>LEFT(照会事項[[#This Row],[照会事項入力用]],1)="◤"</f>
        <v>0</v>
      </c>
      <c r="P56" s="22" t="b">
        <f>ISBLANK(照会事項[[#This Row],[回答]])</f>
        <v>1</v>
      </c>
      <c r="Q56" s="22" t="b">
        <f>AND(照会事項[[#This Row],[IsQuestion]],照会事項[[#This Row],[Fwk回答欄空き]],NOT(照会事項[[#This Row],[Fwk要回答条件あり]]))</f>
        <v>1</v>
      </c>
      <c r="R56" s="22" t="b">
        <f>AND(照会事項[[#This Row],[IsQuestion]],照会事項[[#This Row],[Fwk回答欄空き]],照会事項[[#This Row],[Fwk要回答条件あり]])</f>
        <v>0</v>
      </c>
      <c r="S56" s="22" t="b">
        <f>ISNUMBER(FIND(Keyword変換後_要補足説明,照会事項[[#This Row],[回答]]))</f>
        <v>0</v>
      </c>
      <c r="T56" s="22" t="b">
        <f>ISBLANK(照会事項[[#This Row],[補足説明]])</f>
        <v>1</v>
      </c>
      <c r="U56" s="22" t="b">
        <f>AND(照会事項[[#This Row],[Fwk要補足説明]],照会事項[[#This Row],[Fwk補足説明空き]])</f>
        <v>0</v>
      </c>
      <c r="V56" s="22"/>
      <c r="W56" s="21" t="s">
        <v>280</v>
      </c>
      <c r="X56" s="23"/>
      <c r="Y56" s="24" t="s">
        <v>138</v>
      </c>
      <c r="Z56" s="25" t="s">
        <v>2</v>
      </c>
      <c r="AA56" s="13"/>
      <c r="AC56" s="20"/>
    </row>
    <row r="57" spans="1:29" ht="45" customHeight="1" x14ac:dyDescent="0.25">
      <c r="A57" s="32">
        <f ca="1">IF(照会事項[[#This Row],[IsQuestion]],照会事項[[#This Row],[SEQ]],"")</f>
        <v>30</v>
      </c>
      <c r="B57" s="21" t="str">
        <f>CONCATENATE(照会事項[[#This Row],[照会事項補足]],照会事項[[#This Row],[照会事項入力用]],照会事項[[#This Row],[照会事項選択肢]])</f>
        <v>◤前の回答が「可能」の場合◢
データ遡及は何日（何時間等）まで出来るのかどうか</v>
      </c>
      <c r="C57" s="22" t="b">
        <f>AND(照会事項[[#This Row],[照会事項入力用]]&lt;&gt;"",照会事項[[#This Row],[補足]]="")</f>
        <v>1</v>
      </c>
      <c r="D57" s="22">
        <f>IF(照会事項[[#This Row],[IsQuestion]],1,0)</f>
        <v>1</v>
      </c>
      <c r="E57" s="22">
        <f ca="1">IFERROR(OFFSET(照会事項[[#This Row],[SEQ]],-1,0)+照会事項[[#This Row],[CountUp]],照会事項[[#This Row],[CountUp]])</f>
        <v>30</v>
      </c>
      <c r="F57" s="22" t="str">
        <f>TEXT(照会事項[[#This Row],[補足]],表示形式_照会事項補足)</f>
        <v/>
      </c>
      <c r="G57" s="22" t="str">
        <f>IF(照会事項[[#This Row],[Fwk回答形式選択]],CONCATENATE(改行,Keyword質問事項_選択肢,SUBSTITUTE(照会事項[[#This Row],[選択肢]],Keyword変換前_要補足説明,Keyword変換後_要補足説明)),"")</f>
        <v/>
      </c>
      <c r="H57" s="22" t="e">
        <f>MATCH(照会事項[[#This Row],[選択肢]],選択肢PD用[選択肢],0)</f>
        <v>#N/A</v>
      </c>
      <c r="I57" s="22" t="e">
        <f>INDEX(選択肢PD用[選択肢個数],照会事項[[#This Row],[選択肢PD行番号]])</f>
        <v>#N/A</v>
      </c>
      <c r="J57" s="22" t="b">
        <f>照会事項[[#This Row],[補足]]=見出し</f>
        <v>0</v>
      </c>
      <c r="K57" s="22" t="b">
        <f ca="1">AND(TRIM(照会事項[[#This Row],[照会事項]])&lt;&gt;"",OFFSET(照会事項[[#This Row],[IsQuestion]],1,0))</f>
        <v>0</v>
      </c>
      <c r="L57" s="22" t="b">
        <f>NOT(ISBLANK(照会事項[[#This Row],[選択肢]]))</f>
        <v>0</v>
      </c>
      <c r="M57" s="22" t="b">
        <f>照会事項[[#This Row],[回答入力単位・形式]]=Keyword条件_回答形式選択</f>
        <v>0</v>
      </c>
      <c r="N57" s="22" t="b">
        <f>_xlfn.XOR(照会事項[[#This Row],[Fwk選択肢あり]],照会事項[[#This Row],[Fwk回答形式選択]])</f>
        <v>0</v>
      </c>
      <c r="O57" s="22" t="b">
        <f>LEFT(照会事項[[#This Row],[照会事項入力用]],1)="◤"</f>
        <v>1</v>
      </c>
      <c r="P57" s="22" t="b">
        <f>ISBLANK(照会事項[[#This Row],[回答]])</f>
        <v>1</v>
      </c>
      <c r="Q57" s="22" t="b">
        <f>AND(照会事項[[#This Row],[IsQuestion]],照会事項[[#This Row],[Fwk回答欄空き]],NOT(照会事項[[#This Row],[Fwk要回答条件あり]]))</f>
        <v>0</v>
      </c>
      <c r="R57" s="22" t="b">
        <f>AND(照会事項[[#This Row],[IsQuestion]],照会事項[[#This Row],[Fwk回答欄空き]],照会事項[[#This Row],[Fwk要回答条件あり]])</f>
        <v>1</v>
      </c>
      <c r="S57" s="22" t="b">
        <f>ISNUMBER(FIND(Keyword変換後_要補足説明,照会事項[[#This Row],[回答]]))</f>
        <v>0</v>
      </c>
      <c r="T57" s="22" t="b">
        <f>ISBLANK(照会事項[[#This Row],[補足説明]])</f>
        <v>1</v>
      </c>
      <c r="U57" s="22" t="b">
        <f>AND(照会事項[[#This Row],[Fwk要補足説明]],照会事項[[#This Row],[Fwk補足説明空き]])</f>
        <v>0</v>
      </c>
      <c r="V57" s="22"/>
      <c r="W57" s="21" t="s">
        <v>189</v>
      </c>
      <c r="X57" s="23"/>
      <c r="Y57" s="24"/>
      <c r="Z57" s="25" t="s">
        <v>190</v>
      </c>
      <c r="AA57" s="13"/>
      <c r="AC57" s="20"/>
    </row>
    <row r="58" spans="1:29" ht="28.5" customHeight="1" x14ac:dyDescent="0.25">
      <c r="A58" s="32" t="str">
        <f>IF(照会事項[[#This Row],[IsQuestion]],照会事項[[#This Row],[SEQ]],"")</f>
        <v/>
      </c>
      <c r="B58" s="21" t="str">
        <f>CONCATENATE(照会事項[[#This Row],[照会事項補足]],照会事項[[#This Row],[照会事項入力用]],照会事項[[#This Row],[照会事項選択肢]])</f>
        <v>※ 例；停止日から3日間、停止時から48時間など</v>
      </c>
      <c r="C58" s="22" t="b">
        <f>AND(照会事項[[#This Row],[照会事項入力用]]&lt;&gt;"",照会事項[[#This Row],[補足]]="")</f>
        <v>0</v>
      </c>
      <c r="D58" s="22">
        <f>IF(照会事項[[#This Row],[IsQuestion]],1,0)</f>
        <v>0</v>
      </c>
      <c r="E58" s="22">
        <f ca="1">IFERROR(OFFSET(照会事項[[#This Row],[SEQ]],-1,0)+照会事項[[#This Row],[CountUp]],照会事項[[#This Row],[CountUp]])</f>
        <v>30</v>
      </c>
      <c r="F58" s="22" t="str">
        <f>TEXT(照会事項[[#This Row],[補足]],表示形式_照会事項補足)</f>
        <v xml:space="preserve">※ </v>
      </c>
      <c r="G58" s="22" t="str">
        <f>IF(照会事項[[#This Row],[Fwk回答形式選択]],CONCATENATE(改行,Keyword質問事項_選択肢,SUBSTITUTE(照会事項[[#This Row],[選択肢]],Keyword変換前_要補足説明,Keyword変換後_要補足説明)),"")</f>
        <v/>
      </c>
      <c r="H58" s="22" t="e">
        <f>MATCH(照会事項[[#This Row],[選択肢]],選択肢PD用[選択肢],0)</f>
        <v>#N/A</v>
      </c>
      <c r="I58" s="22" t="e">
        <f>INDEX(選択肢PD用[選択肢個数],照会事項[[#This Row],[選択肢PD行番号]])</f>
        <v>#N/A</v>
      </c>
      <c r="J58" s="22" t="b">
        <f>照会事項[[#This Row],[補足]]=見出し</f>
        <v>0</v>
      </c>
      <c r="K58" s="22" t="b">
        <f ca="1">AND(TRIM(照会事項[[#This Row],[照会事項]])&lt;&gt;"",OFFSET(照会事項[[#This Row],[IsQuestion]],1,0))</f>
        <v>0</v>
      </c>
      <c r="L58" s="22" t="b">
        <f>NOT(ISBLANK(照会事項[[#This Row],[選択肢]]))</f>
        <v>0</v>
      </c>
      <c r="M58" s="22" t="b">
        <f>照会事項[[#This Row],[回答入力単位・形式]]=Keyword条件_回答形式選択</f>
        <v>0</v>
      </c>
      <c r="N58" s="22" t="b">
        <f>_xlfn.XOR(照会事項[[#This Row],[Fwk選択肢あり]],照会事項[[#This Row],[Fwk回答形式選択]])</f>
        <v>0</v>
      </c>
      <c r="O58" s="22" t="b">
        <f>LEFT(照会事項[[#This Row],[照会事項入力用]],1)="◤"</f>
        <v>0</v>
      </c>
      <c r="P58" s="22" t="b">
        <f>ISBLANK(照会事項[[#This Row],[回答]])</f>
        <v>1</v>
      </c>
      <c r="Q58" s="22" t="b">
        <f>AND(照会事項[[#This Row],[IsQuestion]],照会事項[[#This Row],[Fwk回答欄空き]],NOT(照会事項[[#This Row],[Fwk要回答条件あり]]))</f>
        <v>0</v>
      </c>
      <c r="R58" s="22" t="b">
        <f>AND(照会事項[[#This Row],[IsQuestion]],照会事項[[#This Row],[Fwk回答欄空き]],照会事項[[#This Row],[Fwk要回答条件あり]])</f>
        <v>0</v>
      </c>
      <c r="S58" s="22" t="b">
        <f>ISNUMBER(FIND(Keyword変換後_要補足説明,照会事項[[#This Row],[回答]]))</f>
        <v>0</v>
      </c>
      <c r="T58" s="22" t="b">
        <f>ISBLANK(照会事項[[#This Row],[補足説明]])</f>
        <v>1</v>
      </c>
      <c r="U58" s="22" t="b">
        <f>AND(照会事項[[#This Row],[Fwk要補足説明]],照会事項[[#This Row],[Fwk補足説明空き]])</f>
        <v>0</v>
      </c>
      <c r="V58" s="22"/>
      <c r="W58" s="21" t="s">
        <v>188</v>
      </c>
      <c r="X58" s="23" t="s">
        <v>4</v>
      </c>
      <c r="Y58" s="24"/>
      <c r="Z58" s="25"/>
      <c r="AA58" s="5"/>
      <c r="AC58" s="20"/>
    </row>
    <row r="59" spans="1:29" ht="31.5" x14ac:dyDescent="0.25">
      <c r="A59" s="32" t="str">
        <f>IF(照会事項[[#This Row],[IsQuestion]],照会事項[[#This Row],[SEQ]],"")</f>
        <v/>
      </c>
      <c r="B59" s="21" t="str">
        <f>CONCATENATE(照会事項[[#This Row],[照会事項補足]],照会事項[[#This Row],[照会事項入力用]],照会事項[[#This Row],[照会事項選択肢]])</f>
        <v>★ 屋外使用端末について</v>
      </c>
      <c r="C59" s="22" t="b">
        <f>AND(照会事項[[#This Row],[照会事項入力用]]&lt;&gt;"",照会事項[[#This Row],[補足]]="")</f>
        <v>0</v>
      </c>
      <c r="D59" s="22">
        <f>IF(照会事項[[#This Row],[IsQuestion]],1,0)</f>
        <v>0</v>
      </c>
      <c r="E59" s="22">
        <f ca="1">IFERROR(OFFSET(照会事項[[#This Row],[SEQ]],-1,0)+照会事項[[#This Row],[CountUp]],照会事項[[#This Row],[CountUp]])</f>
        <v>30</v>
      </c>
      <c r="F59" s="22" t="str">
        <f>TEXT(照会事項[[#This Row],[補足]],表示形式_照会事項補足)</f>
        <v xml:space="preserve">★ </v>
      </c>
      <c r="G59" s="22" t="str">
        <f>IF(照会事項[[#This Row],[Fwk回答形式選択]],CONCATENATE(改行,Keyword質問事項_選択肢,SUBSTITUTE(照会事項[[#This Row],[選択肢]],Keyword変換前_要補足説明,Keyword変換後_要補足説明)),"")</f>
        <v/>
      </c>
      <c r="H59" s="22" t="e">
        <f>MATCH(照会事項[[#This Row],[選択肢]],選択肢PD用[選択肢],0)</f>
        <v>#N/A</v>
      </c>
      <c r="I59" s="22" t="e">
        <f>INDEX(選択肢PD用[選択肢個数],照会事項[[#This Row],[選択肢PD行番号]])</f>
        <v>#N/A</v>
      </c>
      <c r="J59" s="22" t="b">
        <f>照会事項[[#This Row],[補足]]=見出し</f>
        <v>1</v>
      </c>
      <c r="K59" s="22" t="b">
        <f ca="1">AND(TRIM(照会事項[[#This Row],[照会事項]])&lt;&gt;"",OFFSET(照会事項[[#This Row],[IsQuestion]],1,0))</f>
        <v>1</v>
      </c>
      <c r="L59" s="22" t="b">
        <f>NOT(ISBLANK(照会事項[[#This Row],[選択肢]]))</f>
        <v>0</v>
      </c>
      <c r="M59" s="22" t="b">
        <f>照会事項[[#This Row],[回答入力単位・形式]]=Keyword条件_回答形式選択</f>
        <v>0</v>
      </c>
      <c r="N59" s="22" t="b">
        <f>_xlfn.XOR(照会事項[[#This Row],[Fwk選択肢あり]],照会事項[[#This Row],[Fwk回答形式選択]])</f>
        <v>0</v>
      </c>
      <c r="O59" s="22" t="b">
        <f>LEFT(照会事項[[#This Row],[照会事項入力用]],1)="◤"</f>
        <v>0</v>
      </c>
      <c r="P59" s="22" t="b">
        <f>ISBLANK(照会事項[[#This Row],[回答]])</f>
        <v>1</v>
      </c>
      <c r="Q59" s="22" t="b">
        <f>AND(照会事項[[#This Row],[IsQuestion]],照会事項[[#This Row],[Fwk回答欄空き]],NOT(照会事項[[#This Row],[Fwk要回答条件あり]]))</f>
        <v>0</v>
      </c>
      <c r="R59" s="22" t="b">
        <f>AND(照会事項[[#This Row],[IsQuestion]],照会事項[[#This Row],[Fwk回答欄空き]],照会事項[[#This Row],[Fwk要回答条件あり]])</f>
        <v>0</v>
      </c>
      <c r="S59" s="22" t="b">
        <f>ISNUMBER(FIND(Keyword変換後_要補足説明,照会事項[[#This Row],[回答]]))</f>
        <v>0</v>
      </c>
      <c r="T59" s="22" t="b">
        <f>ISBLANK(照会事項[[#This Row],[補足説明]])</f>
        <v>1</v>
      </c>
      <c r="U59" s="22" t="b">
        <f>AND(照会事項[[#This Row],[Fwk要補足説明]],照会事項[[#This Row],[Fwk補足説明空き]])</f>
        <v>0</v>
      </c>
      <c r="V59" s="22"/>
      <c r="W59" s="21" t="s">
        <v>103</v>
      </c>
      <c r="X59" s="23" t="s">
        <v>26</v>
      </c>
      <c r="Y59" s="24"/>
      <c r="Z59" s="25"/>
      <c r="AA59" s="5"/>
      <c r="AC59" s="20"/>
    </row>
    <row r="60" spans="1:29" ht="110.25" x14ac:dyDescent="0.25">
      <c r="A60" s="32">
        <f ca="1">IF(照会事項[[#This Row],[IsQuestion]],照会事項[[#This Row],[SEQ]],"")</f>
        <v>31</v>
      </c>
      <c r="B60" s="21" t="str">
        <f>CONCATENATE(照会事項[[#This Row],[照会事項補足]],照会事項[[#This Row],[照会事項入力用]],照会事項[[#This Row],[照会事項選択肢]])</f>
        <v>◤Q-25回答が「可能」の場合◢
屋外で使用可能な監視システム端末はどういったデバイスになるかどうか
▼次からお選びください
タブレット/スマートフォン（携帯電話）/ノートパソコン/その他[詳細は補足説明へ記載]</v>
      </c>
      <c r="C60" s="22" t="b">
        <f>AND(照会事項[[#This Row],[照会事項入力用]]&lt;&gt;"",照会事項[[#This Row],[補足]]="")</f>
        <v>1</v>
      </c>
      <c r="D60" s="22">
        <f>IF(照会事項[[#This Row],[IsQuestion]],1,0)</f>
        <v>1</v>
      </c>
      <c r="E60" s="22">
        <f ca="1">IFERROR(OFFSET(照会事項[[#This Row],[SEQ]],-1,0)+照会事項[[#This Row],[CountUp]],照会事項[[#This Row],[CountUp]])</f>
        <v>31</v>
      </c>
      <c r="F60" s="22" t="str">
        <f>TEXT(照会事項[[#This Row],[補足]],表示形式_照会事項補足)</f>
        <v/>
      </c>
      <c r="G60" s="22" t="str">
        <f>IF(照会事項[[#This Row],[Fwk回答形式選択]],CONCATENATE(改行,Keyword質問事項_選択肢,SUBSTITUTE(照会事項[[#This Row],[選択肢]],Keyword変換前_要補足説明,Keyword変換後_要補足説明)),"")</f>
        <v xml:space="preserve">
▼次からお選びください
タブレット/スマートフォン（携帯電話）/ノートパソコン/その他[詳細は補足説明へ記載]</v>
      </c>
      <c r="H60" s="22">
        <f>MATCH(照会事項[[#This Row],[選択肢]],選択肢PD用[選択肢],0)</f>
        <v>10</v>
      </c>
      <c r="I60" s="22">
        <f>INDEX(選択肢PD用[選択肢個数],照会事項[[#This Row],[選択肢PD行番号]])</f>
        <v>4</v>
      </c>
      <c r="J60" s="22" t="b">
        <f>照会事項[[#This Row],[補足]]=見出し</f>
        <v>0</v>
      </c>
      <c r="K60" s="22" t="b">
        <f ca="1">AND(TRIM(照会事項[[#This Row],[照会事項]])&lt;&gt;"",OFFSET(照会事項[[#This Row],[IsQuestion]],1,0))</f>
        <v>1</v>
      </c>
      <c r="L60" s="22" t="b">
        <f>NOT(ISBLANK(照会事項[[#This Row],[選択肢]]))</f>
        <v>1</v>
      </c>
      <c r="M60" s="22" t="b">
        <f>照会事項[[#This Row],[回答入力単位・形式]]=Keyword条件_回答形式選択</f>
        <v>1</v>
      </c>
      <c r="N60" s="22" t="b">
        <f>_xlfn.XOR(照会事項[[#This Row],[Fwk選択肢あり]],照会事項[[#This Row],[Fwk回答形式選択]])</f>
        <v>0</v>
      </c>
      <c r="O60" s="22" t="b">
        <f>LEFT(照会事項[[#This Row],[照会事項入力用]],1)="◤"</f>
        <v>1</v>
      </c>
      <c r="P60" s="22" t="b">
        <f>ISBLANK(照会事項[[#This Row],[回答]])</f>
        <v>1</v>
      </c>
      <c r="Q60" s="22" t="b">
        <f>AND(照会事項[[#This Row],[IsQuestion]],照会事項[[#This Row],[Fwk回答欄空き]],NOT(照会事項[[#This Row],[Fwk要回答条件あり]]))</f>
        <v>0</v>
      </c>
      <c r="R60" s="22" t="b">
        <f>AND(照会事項[[#This Row],[IsQuestion]],照会事項[[#This Row],[Fwk回答欄空き]],照会事項[[#This Row],[Fwk要回答条件あり]])</f>
        <v>1</v>
      </c>
      <c r="S60" s="22" t="b">
        <f>ISNUMBER(FIND(Keyword変換後_要補足説明,照会事項[[#This Row],[回答]]))</f>
        <v>0</v>
      </c>
      <c r="T60" s="22" t="b">
        <f>ISBLANK(照会事項[[#This Row],[補足説明]])</f>
        <v>1</v>
      </c>
      <c r="U60" s="22" t="b">
        <f>AND(照会事項[[#This Row],[Fwk要補足説明]],照会事項[[#This Row],[Fwk補足説明空き]])</f>
        <v>0</v>
      </c>
      <c r="V60" s="22"/>
      <c r="W60" s="21" t="s">
        <v>281</v>
      </c>
      <c r="X60" s="23"/>
      <c r="Y60" s="24" t="s">
        <v>145</v>
      </c>
      <c r="Z60" s="25" t="s">
        <v>2</v>
      </c>
      <c r="AA60" s="13"/>
      <c r="AC60" s="20"/>
    </row>
    <row r="61" spans="1:29" ht="94.5" x14ac:dyDescent="0.25">
      <c r="A61" s="32">
        <f ca="1">IF(照会事項[[#This Row],[IsQuestion]],照会事項[[#This Row],[SEQ]],"")</f>
        <v>32</v>
      </c>
      <c r="B61" s="21" t="str">
        <f>CONCATENATE(照会事項[[#This Row],[照会事項補足]],照会事項[[#This Row],[照会事項入力用]],照会事項[[#This Row],[照会事項選択肢]])</f>
        <v>◤Q-25回答が「可能」の場合◢
屋外で使用する監視システム端末の場合、監視システムで運用可能な機能（制御・トレンド確認等）が制限されるかどうか
▼次からお選びください
制限されない/制限される/その他[詳細は補足説明へ記載]</v>
      </c>
      <c r="C61" s="30" t="b">
        <v>1</v>
      </c>
      <c r="D61" s="22">
        <v>1</v>
      </c>
      <c r="E61" s="22">
        <f ca="1">IFERROR(OFFSET(照会事項[[#This Row],[SEQ]],-1,0)+照会事項[[#This Row],[CountUp]],照会事項[[#This Row],[CountUp]])</f>
        <v>32</v>
      </c>
      <c r="F61" s="22" t="s">
        <v>100</v>
      </c>
      <c r="G61" s="22" t="str">
        <f>IF(照会事項[[#This Row],[Fwk回答形式選択]],CONCATENATE(改行,Keyword質問事項_選択肢,SUBSTITUTE(照会事項[[#This Row],[選択肢]],Keyword変換前_要補足説明,Keyword変換後_要補足説明)),"")</f>
        <v xml:space="preserve">
▼次からお選びください
制限されない/制限される/その他[詳細は補足説明へ記載]</v>
      </c>
      <c r="H61" s="22">
        <f>MATCH(照会事項[[#This Row],[選択肢]],選択肢PD用[選択肢],0)</f>
        <v>14</v>
      </c>
      <c r="I61" s="22">
        <f>INDEX(選択肢PD用[選択肢個数],照会事項[[#This Row],[選択肢PD行番号]])</f>
        <v>3</v>
      </c>
      <c r="J61" s="22" t="b">
        <f>照会事項[[#This Row],[補足]]=見出し</f>
        <v>0</v>
      </c>
      <c r="K61" s="22" t="b">
        <f ca="1">AND(TRIM(照会事項[[#This Row],[照会事項]])&lt;&gt;"",OFFSET(照会事項[[#This Row],[IsQuestion]],1,0))</f>
        <v>1</v>
      </c>
      <c r="L61" s="22" t="b">
        <f>NOT(ISBLANK(照会事項[[#This Row],[選択肢]]))</f>
        <v>1</v>
      </c>
      <c r="M61" s="22" t="b">
        <f>照会事項[[#This Row],[回答入力単位・形式]]=Keyword条件_回答形式選択</f>
        <v>1</v>
      </c>
      <c r="N61" s="22" t="b">
        <f>_xlfn.XOR(照会事項[[#This Row],[Fwk選択肢あり]],照会事項[[#This Row],[Fwk回答形式選択]])</f>
        <v>0</v>
      </c>
      <c r="O61" s="22" t="b">
        <f>LEFT(照会事項[[#This Row],[照会事項入力用]],1)="◤"</f>
        <v>1</v>
      </c>
      <c r="P61" s="22" t="b">
        <f>ISBLANK(照会事項[[#This Row],[回答]])</f>
        <v>1</v>
      </c>
      <c r="Q61" s="22" t="b">
        <f>AND(照会事項[[#This Row],[IsQuestion]],照会事項[[#This Row],[Fwk回答欄空き]],NOT(照会事項[[#This Row],[Fwk要回答条件あり]]))</f>
        <v>0</v>
      </c>
      <c r="R61" s="22" t="b">
        <f>AND(照会事項[[#This Row],[IsQuestion]],照会事項[[#This Row],[Fwk回答欄空き]],照会事項[[#This Row],[Fwk要回答条件あり]])</f>
        <v>1</v>
      </c>
      <c r="S61" s="22" t="b">
        <f>ISNUMBER(FIND(Keyword変換後_要補足説明,照会事項[[#This Row],[回答]]))</f>
        <v>0</v>
      </c>
      <c r="T61" s="22" t="b">
        <f>ISBLANK(照会事項[[#This Row],[補足説明]])</f>
        <v>1</v>
      </c>
      <c r="U61" s="22" t="b">
        <f>AND(照会事項[[#This Row],[Fwk要補足説明]],照会事項[[#This Row],[Fwk補足説明空き]])</f>
        <v>0</v>
      </c>
      <c r="V61" s="22"/>
      <c r="W61" s="21" t="s">
        <v>282</v>
      </c>
      <c r="X61" s="23"/>
      <c r="Y61" s="29" t="s">
        <v>143</v>
      </c>
      <c r="Z61" s="25" t="s">
        <v>2</v>
      </c>
      <c r="AA61" s="13"/>
      <c r="AC61" s="20"/>
    </row>
    <row r="62" spans="1:29" ht="78" customHeight="1" x14ac:dyDescent="0.25">
      <c r="A62" s="32">
        <f ca="1">IF(照会事項[[#This Row],[IsQuestion]],照会事項[[#This Row],[SEQ]],"")</f>
        <v>33</v>
      </c>
      <c r="B62" s="21" t="str">
        <f>CONCATENATE(照会事項[[#This Row],[照会事項補足]],照会事項[[#This Row],[照会事項入力用]],照会事項[[#This Row],[照会事項選択肢]])</f>
        <v>◤Q-25回答が「可能」の場合◢
屋外使用する監視システム端末の頑強性など（防水・防塵性、耐衝撃性、動作温度範囲、日照下の視認性など）を示す一覧を添付してください</v>
      </c>
      <c r="C62" s="22" t="b">
        <f>AND(照会事項[[#This Row],[照会事項入力用]]&lt;&gt;"",照会事項[[#This Row],[補足]]="")</f>
        <v>1</v>
      </c>
      <c r="D62" s="22">
        <f>IF(照会事項[[#This Row],[IsQuestion]],1,0)</f>
        <v>1</v>
      </c>
      <c r="E62" s="22">
        <f ca="1">IFERROR(OFFSET(照会事項[[#This Row],[SEQ]],-1,0)+照会事項[[#This Row],[CountUp]],照会事項[[#This Row],[CountUp]])</f>
        <v>33</v>
      </c>
      <c r="F62" s="22" t="str">
        <f>TEXT(照会事項[[#This Row],[補足]],表示形式_照会事項補足)</f>
        <v/>
      </c>
      <c r="G62" s="22" t="str">
        <f>IF(照会事項[[#This Row],[Fwk回答形式選択]],CONCATENATE(改行,Keyword質問事項_選択肢,SUBSTITUTE(照会事項[[#This Row],[選択肢]],Keyword変換前_要補足説明,Keyword変換後_要補足説明)),"")</f>
        <v/>
      </c>
      <c r="H62" s="22" t="e">
        <f>MATCH(照会事項[[#This Row],[選択肢]],選択肢PD用[選択肢],0)</f>
        <v>#N/A</v>
      </c>
      <c r="I62" s="22" t="e">
        <f>INDEX(選択肢PD用[選択肢個数],照会事項[[#This Row],[選択肢PD行番号]])</f>
        <v>#N/A</v>
      </c>
      <c r="J62" s="22" t="b">
        <f>照会事項[[#This Row],[補足]]=見出し</f>
        <v>0</v>
      </c>
      <c r="K62" s="22" t="b">
        <f ca="1">AND(TRIM(照会事項[[#This Row],[照会事項]])&lt;&gt;"",OFFSET(照会事項[[#This Row],[IsQuestion]],1,0))</f>
        <v>0</v>
      </c>
      <c r="L62" s="22" t="b">
        <f>NOT(ISBLANK(照会事項[[#This Row],[選択肢]]))</f>
        <v>0</v>
      </c>
      <c r="M62" s="22" t="b">
        <f>照会事項[[#This Row],[回答入力単位・形式]]=Keyword条件_回答形式選択</f>
        <v>0</v>
      </c>
      <c r="N62" s="22" t="b">
        <f>_xlfn.XOR(照会事項[[#This Row],[Fwk選択肢あり]],照会事項[[#This Row],[Fwk回答形式選択]])</f>
        <v>0</v>
      </c>
      <c r="O62" s="22" t="b">
        <f>LEFT(照会事項[[#This Row],[照会事項入力用]],1)="◤"</f>
        <v>1</v>
      </c>
      <c r="P62" s="22" t="b">
        <f>ISBLANK(照会事項[[#This Row],[回答]])</f>
        <v>1</v>
      </c>
      <c r="Q62" s="22" t="b">
        <f>AND(照会事項[[#This Row],[IsQuestion]],照会事項[[#This Row],[Fwk回答欄空き]],NOT(照会事項[[#This Row],[Fwk要回答条件あり]]))</f>
        <v>0</v>
      </c>
      <c r="R62" s="22" t="b">
        <f>AND(照会事項[[#This Row],[IsQuestion]],照会事項[[#This Row],[Fwk回答欄空き]],照会事項[[#This Row],[Fwk要回答条件あり]])</f>
        <v>1</v>
      </c>
      <c r="S62" s="22" t="b">
        <f>ISNUMBER(FIND(Keyword変換後_要補足説明,照会事項[[#This Row],[回答]]))</f>
        <v>0</v>
      </c>
      <c r="T62" s="22" t="b">
        <f>ISBLANK(照会事項[[#This Row],[補足説明]])</f>
        <v>1</v>
      </c>
      <c r="U62" s="22" t="b">
        <f>AND(照会事項[[#This Row],[Fwk要補足説明]],照会事項[[#This Row],[Fwk補足説明空き]])</f>
        <v>0</v>
      </c>
      <c r="V62" s="22"/>
      <c r="W62" s="21" t="s">
        <v>283</v>
      </c>
      <c r="X62" s="23"/>
      <c r="Y62" s="24"/>
      <c r="Z62" s="21" t="s">
        <v>132</v>
      </c>
      <c r="AA62" s="5"/>
      <c r="AC62" s="20"/>
    </row>
    <row r="63" spans="1:29" ht="47.25" x14ac:dyDescent="0.25">
      <c r="A63" s="32" t="str">
        <f>IF(照会事項[[#This Row],[IsQuestion]],照会事項[[#This Row],[SEQ]],"")</f>
        <v/>
      </c>
      <c r="B63" s="29" t="str">
        <f>CONCATENATE(照会事項[[#This Row],[照会事項補足]],照会事項[[#This Row],[照会事項入力用]],照会事項[[#This Row],[照会事項選択肢]])</f>
        <v>※ 頑強性は保護用外装（プロテクター）取付による対応も可
（補足に保護用外装取付と記入）</v>
      </c>
      <c r="C63" s="30" t="b">
        <f>AND(照会事項[[#This Row],[照会事項入力用]]&lt;&gt;"",照会事項[[#This Row],[補足]]="")</f>
        <v>0</v>
      </c>
      <c r="D63" s="22">
        <f>IF(照会事項[[#This Row],[IsQuestion]],1,0)</f>
        <v>0</v>
      </c>
      <c r="E63" s="30">
        <f ca="1">IFERROR(OFFSET(照会事項[[#This Row],[SEQ]],-1,0)+照会事項[[#This Row],[CountUp]],照会事項[[#This Row],[CountUp]])</f>
        <v>33</v>
      </c>
      <c r="F63" s="22" t="str">
        <f>TEXT(照会事項[[#This Row],[補足]],表示形式_照会事項補足)</f>
        <v xml:space="preserve">※ </v>
      </c>
      <c r="G63" s="22" t="str">
        <f>IF(照会事項[[#This Row],[Fwk回答形式選択]],CONCATENATE(改行,Keyword質問事項_選択肢,SUBSTITUTE(照会事項[[#This Row],[選択肢]],Keyword変換前_要補足説明,Keyword変換後_要補足説明)),"")</f>
        <v/>
      </c>
      <c r="H63" s="22" t="e">
        <f>MATCH(照会事項[[#This Row],[選択肢]],選択肢PD用[選択肢],0)</f>
        <v>#N/A</v>
      </c>
      <c r="I63" s="22" t="e">
        <f>INDEX(選択肢PD用[選択肢個数],照会事項[[#This Row],[選択肢PD行番号]])</f>
        <v>#N/A</v>
      </c>
      <c r="J63" s="22" t="b">
        <f>照会事項[[#This Row],[補足]]=見出し</f>
        <v>0</v>
      </c>
      <c r="K63" s="22" t="b">
        <f ca="1">AND(TRIM(照会事項[[#This Row],[照会事項]])&lt;&gt;"",OFFSET(照会事項[[#This Row],[IsQuestion]],1,0))</f>
        <v>1</v>
      </c>
      <c r="L63" s="22" t="b">
        <f>NOT(ISBLANK(照会事項[[#This Row],[選択肢]]))</f>
        <v>0</v>
      </c>
      <c r="M63" s="22" t="b">
        <f>照会事項[[#This Row],[回答入力単位・形式]]=Keyword条件_回答形式選択</f>
        <v>0</v>
      </c>
      <c r="N63" s="22" t="b">
        <f>_xlfn.XOR(照会事項[[#This Row],[Fwk選択肢あり]],照会事項[[#This Row],[Fwk回答形式選択]])</f>
        <v>0</v>
      </c>
      <c r="O63" s="30" t="b">
        <f>LEFT(照会事項[[#This Row],[照会事項入力用]],1)="◤"</f>
        <v>0</v>
      </c>
      <c r="P63" s="30" t="b">
        <f>ISBLANK(照会事項[[#This Row],[回答]])</f>
        <v>1</v>
      </c>
      <c r="Q63" s="30" t="b">
        <f>AND(照会事項[[#This Row],[IsQuestion]],照会事項[[#This Row],[Fwk回答欄空き]],NOT(照会事項[[#This Row],[Fwk要回答条件あり]]))</f>
        <v>0</v>
      </c>
      <c r="R63" s="30" t="b">
        <f>AND(照会事項[[#This Row],[IsQuestion]],照会事項[[#This Row],[Fwk回答欄空き]],照会事項[[#This Row],[Fwk要回答条件あり]])</f>
        <v>0</v>
      </c>
      <c r="S63" s="22" t="b">
        <f>ISNUMBER(FIND(Keyword変換後_要補足説明,照会事項[[#This Row],[回答]]))</f>
        <v>0</v>
      </c>
      <c r="T63" s="22" t="b">
        <f>ISBLANK(照会事項[[#This Row],[補足説明]])</f>
        <v>1</v>
      </c>
      <c r="U63" s="22" t="b">
        <f>AND(照会事項[[#This Row],[Fwk要補足説明]],照会事項[[#This Row],[Fwk補足説明空き]])</f>
        <v>0</v>
      </c>
      <c r="V63" s="22"/>
      <c r="W63" s="21" t="s">
        <v>238</v>
      </c>
      <c r="X63" s="23" t="s">
        <v>4</v>
      </c>
      <c r="Y63" s="29"/>
      <c r="Z63" s="25"/>
      <c r="AA63" s="5"/>
      <c r="AC63" s="20"/>
    </row>
    <row r="64" spans="1:29" ht="90" customHeight="1" x14ac:dyDescent="0.25">
      <c r="A64" s="32">
        <f ca="1">IF(照会事項[[#This Row],[IsQuestion]],照会事項[[#This Row],[SEQ]],"")</f>
        <v>34</v>
      </c>
      <c r="B64" s="21" t="str">
        <f>CONCATENATE(照会事項[[#This Row],[照会事項補足]],照会事項[[#This Row],[照会事項入力用]],照会事項[[#This Row],[照会事項選択肢]])</f>
        <v>◤Q-25の回答が「可能」の場合◢
屋外使用監視システム端末の通信（データ取得・更新）方法について
▼次からお選びください
Wi-Fi/5G/LTE/その他[詳細は補足説明へ記載]</v>
      </c>
      <c r="C64" s="22" t="b">
        <f>AND(照会事項[[#This Row],[照会事項入力用]]&lt;&gt;"",照会事項[[#This Row],[補足]]="")</f>
        <v>1</v>
      </c>
      <c r="D64" s="22">
        <f>IF(照会事項[[#This Row],[IsQuestion]],1,0)</f>
        <v>1</v>
      </c>
      <c r="E64" s="22">
        <f ca="1">IFERROR(OFFSET(照会事項[[#This Row],[SEQ]],-1,0)+照会事項[[#This Row],[CountUp]],照会事項[[#This Row],[CountUp]])</f>
        <v>34</v>
      </c>
      <c r="F64" s="22" t="str">
        <f>TEXT(照会事項[[#This Row],[補足]],表示形式_照会事項補足)</f>
        <v/>
      </c>
      <c r="G64" s="22" t="str">
        <f>IF(照会事項[[#This Row],[Fwk回答形式選択]],CONCATENATE(改行,Keyword質問事項_選択肢,SUBSTITUTE(照会事項[[#This Row],[選択肢]],Keyword変換前_要補足説明,Keyword変換後_要補足説明)),"")</f>
        <v xml:space="preserve">
▼次からお選びください
Wi-Fi/5G/LTE/その他[詳細は補足説明へ記載]</v>
      </c>
      <c r="H64" s="22">
        <f>MATCH(照会事項[[#This Row],[選択肢]],選択肢PD用[選択肢],0)</f>
        <v>7</v>
      </c>
      <c r="I64" s="22">
        <f>INDEX(選択肢PD用[選択肢個数],照会事項[[#This Row],[選択肢PD行番号]])</f>
        <v>4</v>
      </c>
      <c r="J64" s="22" t="b">
        <f>照会事項[[#This Row],[補足]]=見出し</f>
        <v>0</v>
      </c>
      <c r="K64" s="22" t="b">
        <f ca="1">AND(TRIM(照会事項[[#This Row],[照会事項]])&lt;&gt;"",OFFSET(照会事項[[#This Row],[IsQuestion]],1,0))</f>
        <v>0</v>
      </c>
      <c r="L64" s="22" t="b">
        <f>NOT(ISBLANK(照会事項[[#This Row],[選択肢]]))</f>
        <v>1</v>
      </c>
      <c r="M64" s="22" t="b">
        <f>照会事項[[#This Row],[回答入力単位・形式]]=Keyword条件_回答形式選択</f>
        <v>1</v>
      </c>
      <c r="N64" s="22" t="b">
        <f>_xlfn.XOR(照会事項[[#This Row],[Fwk選択肢あり]],照会事項[[#This Row],[Fwk回答形式選択]])</f>
        <v>0</v>
      </c>
      <c r="O64" s="22" t="b">
        <f>LEFT(照会事項[[#This Row],[照会事項入力用]],1)="◤"</f>
        <v>1</v>
      </c>
      <c r="P64" s="22" t="b">
        <f>ISBLANK(照会事項[[#This Row],[回答]])</f>
        <v>1</v>
      </c>
      <c r="Q64" s="22" t="b">
        <f>AND(照会事項[[#This Row],[IsQuestion]],照会事項[[#This Row],[Fwk回答欄空き]],NOT(照会事項[[#This Row],[Fwk要回答条件あり]]))</f>
        <v>0</v>
      </c>
      <c r="R64" s="22" t="b">
        <f>AND(照会事項[[#This Row],[IsQuestion]],照会事項[[#This Row],[Fwk回答欄空き]],照会事項[[#This Row],[Fwk要回答条件あり]])</f>
        <v>1</v>
      </c>
      <c r="S64" s="22" t="b">
        <f>ISNUMBER(FIND(Keyword変換後_要補足説明,照会事項[[#This Row],[回答]]))</f>
        <v>0</v>
      </c>
      <c r="T64" s="22" t="b">
        <f>ISBLANK(照会事項[[#This Row],[補足説明]])</f>
        <v>1</v>
      </c>
      <c r="U64" s="22" t="b">
        <f>AND(照会事項[[#This Row],[Fwk要補足説明]],照会事項[[#This Row],[Fwk補足説明空き]])</f>
        <v>0</v>
      </c>
      <c r="V64" s="22"/>
      <c r="W64" s="21" t="s">
        <v>284</v>
      </c>
      <c r="X64" s="23"/>
      <c r="Y64" s="24" t="s">
        <v>239</v>
      </c>
      <c r="Z64" s="25" t="s">
        <v>2</v>
      </c>
      <c r="AA64" s="13"/>
      <c r="AC64" s="20"/>
    </row>
    <row r="65" spans="1:29" ht="28.5" customHeight="1" x14ac:dyDescent="0.25">
      <c r="A65" s="32" t="str">
        <f>IF(照会事項[[#This Row],[IsQuestion]],照会事項[[#This Row],[SEQ]],"")</f>
        <v/>
      </c>
      <c r="B65" s="29" t="str">
        <f>CONCATENATE(照会事項[[#This Row],[照会事項補足]],照会事項[[#This Row],[照会事項入力用]],照会事項[[#This Row],[照会事項選択肢]])</f>
        <v>※ 複数の通信方式に対応する場合は、補足に回答のこと</v>
      </c>
      <c r="C65" s="30" t="b">
        <f>AND(照会事項[[#This Row],[照会事項入力用]]&lt;&gt;"",照会事項[[#This Row],[補足]]="")</f>
        <v>0</v>
      </c>
      <c r="D65" s="22">
        <f>IF(照会事項[[#This Row],[IsQuestion]],1,0)</f>
        <v>0</v>
      </c>
      <c r="E65" s="30">
        <f ca="1">IFERROR(OFFSET(照会事項[[#This Row],[SEQ]],-1,0)+照会事項[[#This Row],[CountUp]],照会事項[[#This Row],[CountUp]])</f>
        <v>34</v>
      </c>
      <c r="F65" s="22" t="str">
        <f>TEXT(照会事項[[#This Row],[補足]],表示形式_照会事項補足)</f>
        <v xml:space="preserve">※ </v>
      </c>
      <c r="G65" s="22" t="str">
        <f>IF(照会事項[[#This Row],[Fwk回答形式選択]],CONCATENATE(改行,Keyword質問事項_選択肢,SUBSTITUTE(照会事項[[#This Row],[選択肢]],Keyword変換前_要補足説明,Keyword変換後_要補足説明)),"")</f>
        <v/>
      </c>
      <c r="H65" s="22" t="e">
        <f>MATCH(照会事項[[#This Row],[選択肢]],選択肢PD用[選択肢],0)</f>
        <v>#N/A</v>
      </c>
      <c r="I65" s="22" t="e">
        <f>INDEX(選択肢PD用[選択肢個数],照会事項[[#This Row],[選択肢PD行番号]])</f>
        <v>#N/A</v>
      </c>
      <c r="J65" s="22" t="b">
        <f>照会事項[[#This Row],[補足]]=見出し</f>
        <v>0</v>
      </c>
      <c r="K65" s="22" t="b">
        <f ca="1">AND(TRIM(照会事項[[#This Row],[照会事項]])&lt;&gt;"",OFFSET(照会事項[[#This Row],[IsQuestion]],1,0))</f>
        <v>0</v>
      </c>
      <c r="L65" s="22" t="b">
        <f>NOT(ISBLANK(照会事項[[#This Row],[選択肢]]))</f>
        <v>0</v>
      </c>
      <c r="M65" s="22" t="b">
        <f>照会事項[[#This Row],[回答入力単位・形式]]=Keyword条件_回答形式選択</f>
        <v>0</v>
      </c>
      <c r="N65" s="22" t="b">
        <f>_xlfn.XOR(照会事項[[#This Row],[Fwk選択肢あり]],照会事項[[#This Row],[Fwk回答形式選択]])</f>
        <v>0</v>
      </c>
      <c r="O65" s="30" t="b">
        <f>LEFT(照会事項[[#This Row],[照会事項入力用]],1)="◤"</f>
        <v>0</v>
      </c>
      <c r="P65" s="30" t="b">
        <f>ISBLANK(照会事項[[#This Row],[回答]])</f>
        <v>1</v>
      </c>
      <c r="Q65" s="30" t="b">
        <f>AND(照会事項[[#This Row],[IsQuestion]],照会事項[[#This Row],[Fwk回答欄空き]],NOT(照会事項[[#This Row],[Fwk要回答条件あり]]))</f>
        <v>0</v>
      </c>
      <c r="R65" s="30" t="b">
        <f>AND(照会事項[[#This Row],[IsQuestion]],照会事項[[#This Row],[Fwk回答欄空き]],照会事項[[#This Row],[Fwk要回答条件あり]])</f>
        <v>0</v>
      </c>
      <c r="S65" s="22" t="b">
        <f>ISNUMBER(FIND(Keyword変換後_要補足説明,照会事項[[#This Row],[回答]]))</f>
        <v>0</v>
      </c>
      <c r="T65" s="22" t="b">
        <f>ISBLANK(照会事項[[#This Row],[補足説明]])</f>
        <v>1</v>
      </c>
      <c r="U65" s="22" t="b">
        <f>AND(照会事項[[#This Row],[Fwk要補足説明]],照会事項[[#This Row],[Fwk補足説明空き]])</f>
        <v>0</v>
      </c>
      <c r="V65" s="22"/>
      <c r="W65" s="21" t="s">
        <v>136</v>
      </c>
      <c r="X65" s="23" t="s">
        <v>4</v>
      </c>
      <c r="Y65" s="24"/>
      <c r="Z65" s="25"/>
      <c r="AA65" s="5"/>
      <c r="AC65" s="20"/>
    </row>
    <row r="66" spans="1:29" ht="47.25" x14ac:dyDescent="0.25">
      <c r="A66" s="32" t="str">
        <f>IF(照会事項[[#This Row],[IsQuestion]],照会事項[[#This Row],[SEQ]],"")</f>
        <v/>
      </c>
      <c r="B66" s="29" t="str">
        <f>CONCATENATE(照会事項[[#This Row],[照会事項補足]],照会事項[[#This Row],[照会事項入力用]],照会事項[[#This Row],[照会事項選択肢]])</f>
        <v>※ 屋外使用監視システム端末の通信費は後述のQ-40にて回答のこと</v>
      </c>
      <c r="C66" s="30" t="b">
        <f>AND(照会事項[[#This Row],[照会事項入力用]]&lt;&gt;"",照会事項[[#This Row],[補足]]="")</f>
        <v>0</v>
      </c>
      <c r="D66" s="22">
        <f>IF(照会事項[[#This Row],[IsQuestion]],1,0)</f>
        <v>0</v>
      </c>
      <c r="E66" s="30">
        <f ca="1">IFERROR(OFFSET(照会事項[[#This Row],[SEQ]],-1,0)+照会事項[[#This Row],[CountUp]],照会事項[[#This Row],[CountUp]])</f>
        <v>34</v>
      </c>
      <c r="F66" s="22" t="str">
        <f>TEXT(照会事項[[#This Row],[補足]],表示形式_照会事項補足)</f>
        <v xml:space="preserve">※ </v>
      </c>
      <c r="G66" s="22" t="str">
        <f>IF(照会事項[[#This Row],[Fwk回答形式選択]],CONCATENATE(改行,Keyword質問事項_選択肢,SUBSTITUTE(照会事項[[#This Row],[選択肢]],Keyword変換前_要補足説明,Keyword変換後_要補足説明)),"")</f>
        <v/>
      </c>
      <c r="H66" s="22" t="e">
        <f>MATCH(照会事項[[#This Row],[選択肢]],選択肢PD用[選択肢],0)</f>
        <v>#N/A</v>
      </c>
      <c r="I66" s="22" t="e">
        <f>INDEX(選択肢PD用[選択肢個数],照会事項[[#This Row],[選択肢PD行番号]])</f>
        <v>#N/A</v>
      </c>
      <c r="J66" s="22" t="b">
        <f>照会事項[[#This Row],[補足]]=見出し</f>
        <v>0</v>
      </c>
      <c r="K66" s="22" t="b">
        <f ca="1">AND(TRIM(照会事項[[#This Row],[照会事項]])&lt;&gt;"",OFFSET(照会事項[[#This Row],[IsQuestion]],1,0))</f>
        <v>1</v>
      </c>
      <c r="L66" s="22" t="b">
        <f>NOT(ISBLANK(照会事項[[#This Row],[選択肢]]))</f>
        <v>0</v>
      </c>
      <c r="M66" s="22" t="b">
        <f>照会事項[[#This Row],[回答入力単位・形式]]=Keyword条件_回答形式選択</f>
        <v>0</v>
      </c>
      <c r="N66" s="22" t="b">
        <f>_xlfn.XOR(照会事項[[#This Row],[Fwk選択肢あり]],照会事項[[#This Row],[Fwk回答形式選択]])</f>
        <v>0</v>
      </c>
      <c r="O66" s="30" t="b">
        <f>LEFT(照会事項[[#This Row],[照会事項入力用]],1)="◤"</f>
        <v>0</v>
      </c>
      <c r="P66" s="30" t="b">
        <f>ISBLANK(照会事項[[#This Row],[回答]])</f>
        <v>1</v>
      </c>
      <c r="Q66" s="30" t="b">
        <f>AND(照会事項[[#This Row],[IsQuestion]],照会事項[[#This Row],[Fwk回答欄空き]],NOT(照会事項[[#This Row],[Fwk要回答条件あり]]))</f>
        <v>0</v>
      </c>
      <c r="R66" s="30" t="b">
        <f>AND(照会事項[[#This Row],[IsQuestion]],照会事項[[#This Row],[Fwk回答欄空き]],照会事項[[#This Row],[Fwk要回答条件あり]])</f>
        <v>0</v>
      </c>
      <c r="S66" s="22" t="b">
        <f>ISNUMBER(FIND(Keyword変換後_要補足説明,照会事項[[#This Row],[回答]]))</f>
        <v>0</v>
      </c>
      <c r="T66" s="22" t="b">
        <f>ISBLANK(照会事項[[#This Row],[補足説明]])</f>
        <v>1</v>
      </c>
      <c r="U66" s="22" t="b">
        <f>AND(照会事項[[#This Row],[Fwk要補足説明]],照会事項[[#This Row],[Fwk補足説明空き]])</f>
        <v>0</v>
      </c>
      <c r="V66" s="22"/>
      <c r="W66" s="21" t="s">
        <v>285</v>
      </c>
      <c r="X66" s="23" t="s">
        <v>4</v>
      </c>
      <c r="Y66" s="24"/>
      <c r="Z66" s="25"/>
      <c r="AA66" s="5"/>
      <c r="AC66" s="20"/>
    </row>
    <row r="67" spans="1:29" ht="110.25" x14ac:dyDescent="0.25">
      <c r="A67" s="32">
        <f ca="1">IF(照会事項[[#This Row],[IsQuestion]],照会事項[[#This Row],[SEQ]],"")</f>
        <v>35</v>
      </c>
      <c r="B67" s="21" t="str">
        <f>CONCATENATE(照会事項[[#This Row],[照会事項補足]],照会事項[[#This Row],[照会事項入力用]],照会事項[[#This Row],[照会事項選択肢]])</f>
        <v>◤Q-25回答が「可能」の場合◢
屋外使用監視システム端末の基本的な操作は、どのような方法で行うのか
▼次からお選びください
機器使用（マウス・ペン）/タッチ操作（指）/その他[詳細は補足説明へ記載]</v>
      </c>
      <c r="C67" s="22" t="b">
        <f>AND(照会事項[[#This Row],[照会事項入力用]]&lt;&gt;"",照会事項[[#This Row],[補足]]="")</f>
        <v>1</v>
      </c>
      <c r="D67" s="22">
        <f>IF(照会事項[[#This Row],[IsQuestion]],1,0)</f>
        <v>1</v>
      </c>
      <c r="E67" s="22">
        <f ca="1">IFERROR(OFFSET(照会事項[[#This Row],[SEQ]],-1,0)+照会事項[[#This Row],[CountUp]],照会事項[[#This Row],[CountUp]])</f>
        <v>35</v>
      </c>
      <c r="F67" s="22" t="str">
        <f>TEXT(照会事項[[#This Row],[補足]],表示形式_照会事項補足)</f>
        <v/>
      </c>
      <c r="G67" s="22" t="str">
        <f>IF(照会事項[[#This Row],[Fwk回答形式選択]],CONCATENATE(改行,Keyword質問事項_選択肢,SUBSTITUTE(照会事項[[#This Row],[選択肢]],Keyword変換前_要補足説明,Keyword変換後_要補足説明)),"")</f>
        <v xml:space="preserve">
▼次からお選びください
機器使用（マウス・ペン）/タッチ操作（指）/その他[詳細は補足説明へ記載]</v>
      </c>
      <c r="H67" s="22">
        <f>MATCH(照会事項[[#This Row],[選択肢]],選択肢PD用[選択肢],0)</f>
        <v>15</v>
      </c>
      <c r="I67" s="22">
        <f>INDEX(選択肢PD用[選択肢個数],照会事項[[#This Row],[選択肢PD行番号]])</f>
        <v>3</v>
      </c>
      <c r="J67" s="22" t="b">
        <f>照会事項[[#This Row],[補足]]=見出し</f>
        <v>0</v>
      </c>
      <c r="K67" s="22" t="b">
        <f ca="1">AND(TRIM(照会事項[[#This Row],[照会事項]])&lt;&gt;"",OFFSET(照会事項[[#This Row],[IsQuestion]],1,0))</f>
        <v>1</v>
      </c>
      <c r="L67" s="22" t="b">
        <f>NOT(ISBLANK(照会事項[[#This Row],[選択肢]]))</f>
        <v>1</v>
      </c>
      <c r="M67" s="22" t="b">
        <f>照会事項[[#This Row],[回答入力単位・形式]]=Keyword条件_回答形式選択</f>
        <v>1</v>
      </c>
      <c r="N67" s="22" t="b">
        <f>_xlfn.XOR(照会事項[[#This Row],[Fwk選択肢あり]],照会事項[[#This Row],[Fwk回答形式選択]])</f>
        <v>0</v>
      </c>
      <c r="O67" s="22" t="b">
        <f>LEFT(照会事項[[#This Row],[照会事項入力用]],1)="◤"</f>
        <v>1</v>
      </c>
      <c r="P67" s="22" t="b">
        <f>ISBLANK(照会事項[[#This Row],[回答]])</f>
        <v>1</v>
      </c>
      <c r="Q67" s="22" t="b">
        <f>AND(照会事項[[#This Row],[IsQuestion]],照会事項[[#This Row],[Fwk回答欄空き]],NOT(照会事項[[#This Row],[Fwk要回答条件あり]]))</f>
        <v>0</v>
      </c>
      <c r="R67" s="22" t="b">
        <f>AND(照会事項[[#This Row],[IsQuestion]],照会事項[[#This Row],[Fwk回答欄空き]],照会事項[[#This Row],[Fwk要回答条件あり]])</f>
        <v>1</v>
      </c>
      <c r="S67" s="22" t="b">
        <f>ISNUMBER(FIND(Keyword変換後_要補足説明,照会事項[[#This Row],[回答]]))</f>
        <v>0</v>
      </c>
      <c r="T67" s="22" t="b">
        <f>ISBLANK(照会事項[[#This Row],[補足説明]])</f>
        <v>1</v>
      </c>
      <c r="U67" s="22" t="b">
        <f>AND(照会事項[[#This Row],[Fwk要補足説明]],照会事項[[#This Row],[Fwk補足説明空き]])</f>
        <v>0</v>
      </c>
      <c r="V67" s="22"/>
      <c r="W67" s="21" t="s">
        <v>286</v>
      </c>
      <c r="X67" s="23"/>
      <c r="Y67" s="24" t="s">
        <v>222</v>
      </c>
      <c r="Z67" s="25" t="s">
        <v>2</v>
      </c>
      <c r="AA67" s="13"/>
      <c r="AC67" s="20"/>
    </row>
    <row r="68" spans="1:29" ht="105" customHeight="1" x14ac:dyDescent="0.25">
      <c r="A68" s="32">
        <f ca="1">IF(照会事項[[#This Row],[IsQuestion]],照会事項[[#This Row],[SEQ]],"")</f>
        <v>36</v>
      </c>
      <c r="B68" s="21" t="str">
        <f>CONCATENATE(照会事項[[#This Row],[照会事項補足]],照会事項[[#This Row],[照会事項入力用]],照会事項[[#This Row],[照会事項選択肢]])</f>
        <v>◤Q-25回答が「可能」の場合◢
屋外使用監視システム端末において、監視システムの機能（メニュー選択や拡大縮小など）はどのよう操作するのかどうか
▼次からお選びください
専属のボタン操作/機器使用（マウス・ペン）/指（タッチ操作）/その他[詳細は補足説明へ記載]</v>
      </c>
      <c r="C68" s="22" t="b">
        <f>AND(照会事項[[#This Row],[照会事項入力用]]&lt;&gt;"",照会事項[[#This Row],[補足]]="")</f>
        <v>1</v>
      </c>
      <c r="D68" s="22">
        <f>IF(照会事項[[#This Row],[IsQuestion]],1,0)</f>
        <v>1</v>
      </c>
      <c r="E68" s="22">
        <f ca="1">IFERROR(OFFSET(照会事項[[#This Row],[SEQ]],-1,0)+照会事項[[#This Row],[CountUp]],照会事項[[#This Row],[CountUp]])</f>
        <v>36</v>
      </c>
      <c r="F68" s="22" t="str">
        <f>TEXT(照会事項[[#This Row],[補足]],表示形式_照会事項補足)</f>
        <v/>
      </c>
      <c r="G68" s="22" t="str">
        <f>IF(照会事項[[#This Row],[Fwk回答形式選択]],CONCATENATE(改行,Keyword質問事項_選択肢,SUBSTITUTE(照会事項[[#This Row],[選択肢]],Keyword変換前_要補足説明,Keyword変換後_要補足説明)),"")</f>
        <v xml:space="preserve">
▼次からお選びください
専属のボタン操作/機器使用（マウス・ペン）/指（タッチ操作）/その他[詳細は補足説明へ記載]</v>
      </c>
      <c r="H68" s="22">
        <f>MATCH(照会事項[[#This Row],[選択肢]],選択肢PD用[選択肢],0)</f>
        <v>24</v>
      </c>
      <c r="I68" s="22">
        <f>INDEX(選択肢PD用[選択肢個数],照会事項[[#This Row],[選択肢PD行番号]])</f>
        <v>4</v>
      </c>
      <c r="J68" s="22" t="b">
        <f>照会事項[[#This Row],[補足]]=見出し</f>
        <v>0</v>
      </c>
      <c r="K68" s="22" t="b">
        <f ca="1">AND(TRIM(照会事項[[#This Row],[照会事項]])&lt;&gt;"",OFFSET(照会事項[[#This Row],[IsQuestion]],1,0))</f>
        <v>0</v>
      </c>
      <c r="L68" s="22" t="b">
        <f>NOT(ISBLANK(照会事項[[#This Row],[選択肢]]))</f>
        <v>1</v>
      </c>
      <c r="M68" s="22" t="b">
        <f>照会事項[[#This Row],[回答入力単位・形式]]=Keyword条件_回答形式選択</f>
        <v>1</v>
      </c>
      <c r="N68" s="22" t="b">
        <f>_xlfn.XOR(照会事項[[#This Row],[Fwk選択肢あり]],照会事項[[#This Row],[Fwk回答形式選択]])</f>
        <v>0</v>
      </c>
      <c r="O68" s="22" t="b">
        <f>LEFT(照会事項[[#This Row],[照会事項入力用]],1)="◤"</f>
        <v>1</v>
      </c>
      <c r="P68" s="22" t="b">
        <f>ISBLANK(照会事項[[#This Row],[回答]])</f>
        <v>1</v>
      </c>
      <c r="Q68" s="22" t="b">
        <f>AND(照会事項[[#This Row],[IsQuestion]],照会事項[[#This Row],[Fwk回答欄空き]],NOT(照会事項[[#This Row],[Fwk要回答条件あり]]))</f>
        <v>0</v>
      </c>
      <c r="R68" s="22" t="b">
        <f>AND(照会事項[[#This Row],[IsQuestion]],照会事項[[#This Row],[Fwk回答欄空き]],照会事項[[#This Row],[Fwk要回答条件あり]])</f>
        <v>1</v>
      </c>
      <c r="S68" s="22" t="b">
        <f>ISNUMBER(FIND(Keyword変換後_要補足説明,照会事項[[#This Row],[回答]]))</f>
        <v>0</v>
      </c>
      <c r="T68" s="22" t="b">
        <f>ISBLANK(照会事項[[#This Row],[補足説明]])</f>
        <v>1</v>
      </c>
      <c r="U68" s="22" t="b">
        <f>AND(照会事項[[#This Row],[Fwk要補足説明]],照会事項[[#This Row],[Fwk補足説明空き]])</f>
        <v>0</v>
      </c>
      <c r="V68" s="22"/>
      <c r="W68" s="21" t="s">
        <v>287</v>
      </c>
      <c r="X68" s="23"/>
      <c r="Y68" s="24" t="s">
        <v>219</v>
      </c>
      <c r="Z68" s="25" t="s">
        <v>2</v>
      </c>
      <c r="AA68" s="13"/>
      <c r="AC68" s="20"/>
    </row>
    <row r="69" spans="1:29" ht="31.5" x14ac:dyDescent="0.25">
      <c r="A69" s="32" t="str">
        <f>IF(照会事項[[#This Row],[IsQuestion]],照会事項[[#This Row],[SEQ]],"")</f>
        <v/>
      </c>
      <c r="B69" s="21" t="str">
        <f>CONCATENATE(照会事項[[#This Row],[照会事項補足]],照会事項[[#This Row],[照会事項入力用]],照会事項[[#This Row],[照会事項選択肢]])</f>
        <v>★ 導入費用等について</v>
      </c>
      <c r="C69" s="22" t="b">
        <f>AND(照会事項[[#This Row],[照会事項入力用]]&lt;&gt;"",照会事項[[#This Row],[補足]]="")</f>
        <v>0</v>
      </c>
      <c r="D69" s="22">
        <f>IF(照会事項[[#This Row],[IsQuestion]],1,0)</f>
        <v>0</v>
      </c>
      <c r="E69" s="22">
        <f ca="1">IFERROR(OFFSET(照会事項[[#This Row],[SEQ]],-1,0)+照会事項[[#This Row],[CountUp]],照会事項[[#This Row],[CountUp]])</f>
        <v>36</v>
      </c>
      <c r="F69" s="22" t="str">
        <f>TEXT(照会事項[[#This Row],[補足]],表示形式_照会事項補足)</f>
        <v xml:space="preserve">★ </v>
      </c>
      <c r="G69" s="22" t="str">
        <f>IF(照会事項[[#This Row],[Fwk回答形式選択]],CONCATENATE(改行,Keyword質問事項_選択肢,SUBSTITUTE(照会事項[[#This Row],[選択肢]],Keyword変換前_要補足説明,Keyword変換後_要補足説明)),"")</f>
        <v/>
      </c>
      <c r="H69" s="22" t="e">
        <f>MATCH(照会事項[[#This Row],[選択肢]],選択肢PD用[選択肢],0)</f>
        <v>#N/A</v>
      </c>
      <c r="I69" s="22" t="e">
        <f>INDEX(選択肢PD用[選択肢個数],照会事項[[#This Row],[選択肢PD行番号]])</f>
        <v>#N/A</v>
      </c>
      <c r="J69" s="22" t="b">
        <f>照会事項[[#This Row],[補足]]=見出し</f>
        <v>1</v>
      </c>
      <c r="K69" s="22" t="b">
        <f ca="1">AND(TRIM(照会事項[[#This Row],[照会事項]])&lt;&gt;"",OFFSET(照会事項[[#This Row],[IsQuestion]],1,0))</f>
        <v>1</v>
      </c>
      <c r="L69" s="22" t="b">
        <f>NOT(ISBLANK(照会事項[[#This Row],[選択肢]]))</f>
        <v>0</v>
      </c>
      <c r="M69" s="22" t="b">
        <f>照会事項[[#This Row],[回答入力単位・形式]]=Keyword条件_回答形式選択</f>
        <v>0</v>
      </c>
      <c r="N69" s="22" t="b">
        <f>_xlfn.XOR(照会事項[[#This Row],[Fwk選択肢あり]],照会事項[[#This Row],[Fwk回答形式選択]])</f>
        <v>0</v>
      </c>
      <c r="O69" s="22" t="b">
        <f>LEFT(照会事項[[#This Row],[照会事項入力用]],1)="◤"</f>
        <v>0</v>
      </c>
      <c r="P69" s="22" t="b">
        <f>ISBLANK(照会事項[[#This Row],[回答]])</f>
        <v>1</v>
      </c>
      <c r="Q69" s="22" t="b">
        <f>AND(照会事項[[#This Row],[IsQuestion]],照会事項[[#This Row],[Fwk回答欄空き]],NOT(照会事項[[#This Row],[Fwk要回答条件あり]]))</f>
        <v>0</v>
      </c>
      <c r="R69" s="22" t="b">
        <f>AND(照会事項[[#This Row],[IsQuestion]],照会事項[[#This Row],[Fwk回答欄空き]],照会事項[[#This Row],[Fwk要回答条件あり]])</f>
        <v>0</v>
      </c>
      <c r="S69" s="22" t="b">
        <f>ISNUMBER(FIND(Keyword変換後_要補足説明,照会事項[[#This Row],[回答]]))</f>
        <v>0</v>
      </c>
      <c r="T69" s="22" t="b">
        <f>ISBLANK(照会事項[[#This Row],[補足説明]])</f>
        <v>1</v>
      </c>
      <c r="U69" s="22" t="b">
        <f>AND(照会事項[[#This Row],[Fwk要補足説明]],照会事項[[#This Row],[Fwk補足説明空き]])</f>
        <v>0</v>
      </c>
      <c r="V69" s="22"/>
      <c r="W69" s="21" t="s">
        <v>125</v>
      </c>
      <c r="X69" s="23" t="s">
        <v>27</v>
      </c>
      <c r="Y69" s="24"/>
      <c r="Z69" s="25"/>
      <c r="AA69" s="5"/>
      <c r="AC69" s="20"/>
    </row>
    <row r="70" spans="1:29" ht="41.1" customHeight="1" x14ac:dyDescent="0.25">
      <c r="A70" s="32">
        <f ca="1">IF(照会事項[[#This Row],[IsQuestion]],照会事項[[#This Row],[SEQ]],"")</f>
        <v>37</v>
      </c>
      <c r="B70" s="21" t="str">
        <f>CONCATENATE(照会事項[[#This Row],[照会事項補足]],照会事項[[#This Row],[照会事項入力用]],照会事項[[#This Row],[照会事項選択肢]])</f>
        <v>◤Q-5の回答が「月額利用料方式」の場合◢
その費用について回答を記載</v>
      </c>
      <c r="C70" s="22" t="b">
        <f>AND(照会事項[[#This Row],[照会事項入力用]]&lt;&gt;"",照会事項[[#This Row],[補足]]="")</f>
        <v>1</v>
      </c>
      <c r="D70" s="22">
        <f>IF(照会事項[[#This Row],[IsQuestion]],1,0)</f>
        <v>1</v>
      </c>
      <c r="E70" s="22">
        <f ca="1">IFERROR(OFFSET(照会事項[[#This Row],[SEQ]],-1,0)+照会事項[[#This Row],[CountUp]],照会事項[[#This Row],[CountUp]])</f>
        <v>37</v>
      </c>
      <c r="F70" s="22" t="str">
        <f>TEXT(照会事項[[#This Row],[補足]],表示形式_照会事項補足)</f>
        <v/>
      </c>
      <c r="G70" s="22" t="str">
        <f>IF(照会事項[[#This Row],[Fwk回答形式選択]],CONCATENATE(改行,Keyword質問事項_選択肢,SUBSTITUTE(照会事項[[#This Row],[選択肢]],Keyword変換前_要補足説明,Keyword変換後_要補足説明)),"")</f>
        <v/>
      </c>
      <c r="H70" s="22" t="e">
        <f>MATCH(照会事項[[#This Row],[選択肢]],選択肢PD用[選択肢],0)</f>
        <v>#N/A</v>
      </c>
      <c r="I70" s="22" t="e">
        <f>INDEX(選択肢PD用[選択肢個数],照会事項[[#This Row],[選択肢PD行番号]])</f>
        <v>#N/A</v>
      </c>
      <c r="J70" s="22" t="b">
        <f>照会事項[[#This Row],[補足]]=見出し</f>
        <v>0</v>
      </c>
      <c r="K70" s="22" t="b">
        <f ca="1">AND(TRIM(照会事項[[#This Row],[照会事項]])&lt;&gt;"",OFFSET(照会事項[[#This Row],[IsQuestion]],1,0))</f>
        <v>0</v>
      </c>
      <c r="L70" s="22" t="b">
        <f>NOT(ISBLANK(照会事項[[#This Row],[選択肢]]))</f>
        <v>0</v>
      </c>
      <c r="M70" s="22" t="b">
        <f>照会事項[[#This Row],[回答入力単位・形式]]=Keyword条件_回答形式選択</f>
        <v>0</v>
      </c>
      <c r="N70" s="22" t="b">
        <f>_xlfn.XOR(照会事項[[#This Row],[Fwk選択肢あり]],照会事項[[#This Row],[Fwk回答形式選択]])</f>
        <v>0</v>
      </c>
      <c r="O70" s="22" t="b">
        <f>LEFT(照会事項[[#This Row],[照会事項入力用]],1)="◤"</f>
        <v>1</v>
      </c>
      <c r="P70" s="22" t="b">
        <f>ISBLANK(照会事項[[#This Row],[回答]])</f>
        <v>1</v>
      </c>
      <c r="Q70" s="22" t="b">
        <f>AND(照会事項[[#This Row],[IsQuestion]],照会事項[[#This Row],[Fwk回答欄空き]],NOT(照会事項[[#This Row],[Fwk要回答条件あり]]))</f>
        <v>0</v>
      </c>
      <c r="R70" s="22" t="b">
        <f>AND(照会事項[[#This Row],[IsQuestion]],照会事項[[#This Row],[Fwk回答欄空き]],照会事項[[#This Row],[Fwk要回答条件あり]])</f>
        <v>1</v>
      </c>
      <c r="S70" s="22" t="b">
        <f>ISNUMBER(FIND(Keyword変換後_要補足説明,照会事項[[#This Row],[回答]]))</f>
        <v>0</v>
      </c>
      <c r="T70" s="22" t="b">
        <f>ISBLANK(照会事項[[#This Row],[補足説明]])</f>
        <v>1</v>
      </c>
      <c r="U70" s="22" t="b">
        <f>AND(照会事項[[#This Row],[Fwk要補足説明]],照会事項[[#This Row],[Fwk補足説明空き]])</f>
        <v>0</v>
      </c>
      <c r="V70" s="22"/>
      <c r="W70" s="21" t="s">
        <v>230</v>
      </c>
      <c r="X70" s="23"/>
      <c r="Y70" s="24"/>
      <c r="Z70" s="25" t="s">
        <v>5</v>
      </c>
      <c r="AA70" s="13"/>
      <c r="AC70" s="20"/>
    </row>
    <row r="71" spans="1:29" ht="41.1" customHeight="1" x14ac:dyDescent="0.25">
      <c r="A71" s="32" t="str">
        <f>IF(照会事項[[#This Row],[IsQuestion]],照会事項[[#This Row],[SEQ]],"")</f>
        <v/>
      </c>
      <c r="B71" s="29" t="str">
        <f>CONCATENATE(照会事項[[#This Row],[照会事項補足]],照会事項[[#This Row],[照会事項入力用]],照会事項[[#This Row],[照会事項選択肢]])</f>
        <v>※ 月額利用料が規約の途中から変更になる場合は、その理由や時期、費用などを記載</v>
      </c>
      <c r="C71" s="30" t="b">
        <f>AND(照会事項[[#This Row],[照会事項入力用]]&lt;&gt;"",照会事項[[#This Row],[補足]]="")</f>
        <v>0</v>
      </c>
      <c r="D71" s="22">
        <f>IF(照会事項[[#This Row],[IsQuestion]],1,0)</f>
        <v>0</v>
      </c>
      <c r="E71" s="30">
        <f ca="1">IFERROR(OFFSET(照会事項[[#This Row],[SEQ]],-1,0)+照会事項[[#This Row],[CountUp]],照会事項[[#This Row],[CountUp]])</f>
        <v>37</v>
      </c>
      <c r="F71" s="22" t="str">
        <f>TEXT(照会事項[[#This Row],[補足]],表示形式_照会事項補足)</f>
        <v xml:space="preserve">※ </v>
      </c>
      <c r="G71" s="22" t="str">
        <f>IF(照会事項[[#This Row],[Fwk回答形式選択]],CONCATENATE(改行,Keyword質問事項_選択肢,SUBSTITUTE(照会事項[[#This Row],[選択肢]],Keyword変換前_要補足説明,Keyword変換後_要補足説明)),"")</f>
        <v/>
      </c>
      <c r="H71" s="22" t="e">
        <f>MATCH(照会事項[[#This Row],[選択肢]],選択肢PD用[選択肢],0)</f>
        <v>#N/A</v>
      </c>
      <c r="I71" s="22" t="e">
        <f>INDEX(選択肢PD用[選択肢個数],照会事項[[#This Row],[選択肢PD行番号]])</f>
        <v>#N/A</v>
      </c>
      <c r="J71" s="22" t="b">
        <f>照会事項[[#This Row],[補足]]=見出し</f>
        <v>0</v>
      </c>
      <c r="K71" s="22" t="b">
        <f ca="1">AND(TRIM(照会事項[[#This Row],[照会事項]])&lt;&gt;"",OFFSET(照会事項[[#This Row],[IsQuestion]],1,0))</f>
        <v>1</v>
      </c>
      <c r="L71" s="22" t="b">
        <f>NOT(ISBLANK(照会事項[[#This Row],[選択肢]]))</f>
        <v>0</v>
      </c>
      <c r="M71" s="22" t="b">
        <f>照会事項[[#This Row],[回答入力単位・形式]]=Keyword条件_回答形式選択</f>
        <v>0</v>
      </c>
      <c r="N71" s="22" t="b">
        <f>_xlfn.XOR(照会事項[[#This Row],[Fwk選択肢あり]],照会事項[[#This Row],[Fwk回答形式選択]])</f>
        <v>0</v>
      </c>
      <c r="O71" s="30" t="b">
        <f>LEFT(照会事項[[#This Row],[照会事項入力用]],1)="◤"</f>
        <v>0</v>
      </c>
      <c r="P71" s="30" t="b">
        <f>ISBLANK(照会事項[[#This Row],[回答]])</f>
        <v>1</v>
      </c>
      <c r="Q71" s="30" t="b">
        <f>AND(照会事項[[#This Row],[IsQuestion]],照会事項[[#This Row],[Fwk回答欄空き]],NOT(照会事項[[#This Row],[Fwk要回答条件あり]]))</f>
        <v>0</v>
      </c>
      <c r="R71" s="30" t="b">
        <f>AND(照会事項[[#This Row],[IsQuestion]],照会事項[[#This Row],[Fwk回答欄空き]],照会事項[[#This Row],[Fwk要回答条件あり]])</f>
        <v>0</v>
      </c>
      <c r="S71" s="22" t="b">
        <f>ISNUMBER(FIND(Keyword変換後_要補足説明,照会事項[[#This Row],[回答]]))</f>
        <v>0</v>
      </c>
      <c r="T71" s="22" t="b">
        <f>ISBLANK(照会事項[[#This Row],[補足説明]])</f>
        <v>1</v>
      </c>
      <c r="U71" s="22" t="b">
        <f>AND(照会事項[[#This Row],[Fwk要補足説明]],照会事項[[#This Row],[Fwk補足説明空き]])</f>
        <v>0</v>
      </c>
      <c r="V71" s="22"/>
      <c r="W71" s="21" t="s">
        <v>172</v>
      </c>
      <c r="X71" s="23" t="s">
        <v>4</v>
      </c>
      <c r="Y71" s="29"/>
      <c r="Z71" s="25"/>
      <c r="AA71" s="5"/>
      <c r="AC71" s="20"/>
    </row>
    <row r="72" spans="1:29" ht="41.1" customHeight="1" x14ac:dyDescent="0.25">
      <c r="A72" s="32">
        <f ca="1">IF(照会事項[[#This Row],[IsQuestion]],照会事項[[#This Row],[SEQ]],"")</f>
        <v>38</v>
      </c>
      <c r="B72" s="21" t="str">
        <f>CONCATENATE(照会事項[[#This Row],[照会事項補足]],照会事項[[#This Row],[照会事項入力用]],照会事項[[#This Row],[照会事項選択肢]])</f>
        <v>◤Q-5回答が「月額利用料方式」の場合◢
前の回答の費用でサポート可能な期間を記載</v>
      </c>
      <c r="C72" s="22" t="b">
        <f>AND(照会事項[[#This Row],[照会事項入力用]]&lt;&gt;"",照会事項[[#This Row],[補足]]="")</f>
        <v>1</v>
      </c>
      <c r="D72" s="22">
        <f>IF(照会事項[[#This Row],[IsQuestion]],1,0)</f>
        <v>1</v>
      </c>
      <c r="E72" s="22">
        <f ca="1">IFERROR(OFFSET(照会事項[[#This Row],[SEQ]],-1,0)+照会事項[[#This Row],[CountUp]],照会事項[[#This Row],[CountUp]])</f>
        <v>38</v>
      </c>
      <c r="F72" s="22" t="str">
        <f>TEXT(照会事項[[#This Row],[補足]],表示形式_照会事項補足)</f>
        <v/>
      </c>
      <c r="G72" s="22" t="str">
        <f>IF(照会事項[[#This Row],[Fwk回答形式選択]],CONCATENATE(改行,Keyword質問事項_選択肢,SUBSTITUTE(照会事項[[#This Row],[選択肢]],Keyword変換前_要補足説明,Keyword変換後_要補足説明)),"")</f>
        <v/>
      </c>
      <c r="H72" s="22" t="e">
        <f>MATCH(照会事項[[#This Row],[選択肢]],選択肢PD用[選択肢],0)</f>
        <v>#N/A</v>
      </c>
      <c r="I72" s="22" t="e">
        <f>INDEX(選択肢PD用[選択肢個数],照会事項[[#This Row],[選択肢PD行番号]])</f>
        <v>#N/A</v>
      </c>
      <c r="J72" s="22" t="b">
        <f>照会事項[[#This Row],[補足]]=見出し</f>
        <v>0</v>
      </c>
      <c r="K72" s="22" t="b">
        <f ca="1">AND(TRIM(照会事項[[#This Row],[照会事項]])&lt;&gt;"",OFFSET(照会事項[[#This Row],[IsQuestion]],1,0))</f>
        <v>1</v>
      </c>
      <c r="L72" s="22" t="b">
        <f>NOT(ISBLANK(照会事項[[#This Row],[選択肢]]))</f>
        <v>0</v>
      </c>
      <c r="M72" s="22" t="b">
        <f>照会事項[[#This Row],[回答入力単位・形式]]=Keyword条件_回答形式選択</f>
        <v>0</v>
      </c>
      <c r="N72" s="22" t="b">
        <f>_xlfn.XOR(照会事項[[#This Row],[Fwk選択肢あり]],照会事項[[#This Row],[Fwk回答形式選択]])</f>
        <v>0</v>
      </c>
      <c r="O72" s="22" t="b">
        <f>LEFT(照会事項[[#This Row],[照会事項入力用]],1)="◤"</f>
        <v>1</v>
      </c>
      <c r="P72" s="22" t="b">
        <f>ISBLANK(照会事項[[#This Row],[回答]])</f>
        <v>1</v>
      </c>
      <c r="Q72" s="22" t="b">
        <f>AND(照会事項[[#This Row],[IsQuestion]],照会事項[[#This Row],[Fwk回答欄空き]],NOT(照会事項[[#This Row],[Fwk要回答条件あり]]))</f>
        <v>0</v>
      </c>
      <c r="R72" s="22" t="b">
        <f>AND(照会事項[[#This Row],[IsQuestion]],照会事項[[#This Row],[Fwk回答欄空き]],照会事項[[#This Row],[Fwk要回答条件あり]])</f>
        <v>1</v>
      </c>
      <c r="S72" s="22" t="b">
        <f>ISNUMBER(FIND(Keyword変換後_要補足説明,照会事項[[#This Row],[回答]]))</f>
        <v>0</v>
      </c>
      <c r="T72" s="22" t="b">
        <f>ISBLANK(照会事項[[#This Row],[補足説明]])</f>
        <v>1</v>
      </c>
      <c r="U72" s="22" t="b">
        <f>AND(照会事項[[#This Row],[Fwk要補足説明]],照会事項[[#This Row],[Fwk補足説明空き]])</f>
        <v>0</v>
      </c>
      <c r="V72" s="22"/>
      <c r="W72" s="21" t="s">
        <v>231</v>
      </c>
      <c r="X72" s="23"/>
      <c r="Y72" s="24"/>
      <c r="Z72" s="25" t="s">
        <v>0</v>
      </c>
      <c r="AA72" s="13"/>
      <c r="AC72" s="20"/>
    </row>
    <row r="73" spans="1:29" ht="41.1" customHeight="1" x14ac:dyDescent="0.25">
      <c r="A73" s="32">
        <f ca="1">IF(照会事項[[#This Row],[IsQuestion]],照会事項[[#This Row],[SEQ]],"")</f>
        <v>39</v>
      </c>
      <c r="B73" s="21" t="str">
        <f>CONCATENATE(照会事項[[#This Row],[照会事項補足]],照会事項[[#This Row],[照会事項入力用]],照会事項[[#This Row],[照会事項選択肢]])</f>
        <v>監視システム導入から契約更新などを含めて保証できるサポート継続（延長）可能な最長期間を記載</v>
      </c>
      <c r="C73" s="22" t="b">
        <f>AND(照会事項[[#This Row],[照会事項入力用]]&lt;&gt;"",照会事項[[#This Row],[補足]]="")</f>
        <v>1</v>
      </c>
      <c r="D73" s="22">
        <f>IF(照会事項[[#This Row],[IsQuestion]],1,0)</f>
        <v>1</v>
      </c>
      <c r="E73" s="22">
        <f ca="1">IFERROR(OFFSET(照会事項[[#This Row],[SEQ]],-1,0)+照会事項[[#This Row],[CountUp]],照会事項[[#This Row],[CountUp]])</f>
        <v>39</v>
      </c>
      <c r="F73" s="22" t="str">
        <f>TEXT(照会事項[[#This Row],[補足]],表示形式_照会事項補足)</f>
        <v/>
      </c>
      <c r="G73" s="22" t="str">
        <f>IF(照会事項[[#This Row],[Fwk回答形式選択]],CONCATENATE(改行,Keyword質問事項_選択肢,SUBSTITUTE(照会事項[[#This Row],[選択肢]],Keyword変換前_要補足説明,Keyword変換後_要補足説明)),"")</f>
        <v/>
      </c>
      <c r="H73" s="22" t="e">
        <f>MATCH(照会事項[[#This Row],[選択肢]],選択肢PD用[選択肢],0)</f>
        <v>#N/A</v>
      </c>
      <c r="I73" s="22" t="e">
        <f>INDEX(選択肢PD用[選択肢個数],照会事項[[#This Row],[選択肢PD行番号]])</f>
        <v>#N/A</v>
      </c>
      <c r="J73" s="22" t="b">
        <f>照会事項[[#This Row],[補足]]=見出し</f>
        <v>0</v>
      </c>
      <c r="K73" s="22" t="b">
        <f ca="1">AND(TRIM(照会事項[[#This Row],[照会事項]])&lt;&gt;"",OFFSET(照会事項[[#This Row],[IsQuestion]],1,0))</f>
        <v>0</v>
      </c>
      <c r="L73" s="22" t="b">
        <f>NOT(ISBLANK(照会事項[[#This Row],[選択肢]]))</f>
        <v>0</v>
      </c>
      <c r="M73" s="22" t="b">
        <f>照会事項[[#This Row],[回答入力単位・形式]]=Keyword条件_回答形式選択</f>
        <v>0</v>
      </c>
      <c r="N73" s="22" t="b">
        <f>_xlfn.XOR(照会事項[[#This Row],[Fwk選択肢あり]],照会事項[[#This Row],[Fwk回答形式選択]])</f>
        <v>0</v>
      </c>
      <c r="O73" s="22" t="b">
        <f>LEFT(照会事項[[#This Row],[照会事項入力用]],1)="◤"</f>
        <v>0</v>
      </c>
      <c r="P73" s="22" t="b">
        <f>ISBLANK(照会事項[[#This Row],[回答]])</f>
        <v>1</v>
      </c>
      <c r="Q73" s="22" t="b">
        <f>AND(照会事項[[#This Row],[IsQuestion]],照会事項[[#This Row],[Fwk回答欄空き]],NOT(照会事項[[#This Row],[Fwk要回答条件あり]]))</f>
        <v>1</v>
      </c>
      <c r="R73" s="22" t="b">
        <f>AND(照会事項[[#This Row],[IsQuestion]],照会事項[[#This Row],[Fwk回答欄空き]],照会事項[[#This Row],[Fwk要回答条件あり]])</f>
        <v>0</v>
      </c>
      <c r="S73" s="22" t="b">
        <f>ISNUMBER(FIND(Keyword変換後_要補足説明,照会事項[[#This Row],[回答]]))</f>
        <v>0</v>
      </c>
      <c r="T73" s="22" t="b">
        <f>ISBLANK(照会事項[[#This Row],[補足説明]])</f>
        <v>1</v>
      </c>
      <c r="U73" s="22" t="b">
        <f>AND(照会事項[[#This Row],[Fwk要補足説明]],照会事項[[#This Row],[Fwk補足説明空き]])</f>
        <v>0</v>
      </c>
      <c r="V73" s="22"/>
      <c r="W73" s="21" t="s">
        <v>173</v>
      </c>
      <c r="X73" s="23"/>
      <c r="Y73" s="24"/>
      <c r="Z73" s="25" t="s">
        <v>0</v>
      </c>
      <c r="AA73" s="13"/>
      <c r="AC73" s="20"/>
    </row>
    <row r="74" spans="1:29" ht="24.95" customHeight="1" x14ac:dyDescent="0.25">
      <c r="A74" s="32" t="str">
        <f>IF(照会事項[[#This Row],[IsQuestion]],照会事項[[#This Row],[SEQ]],"")</f>
        <v/>
      </c>
      <c r="B74" s="21" t="str">
        <f>CONCATENATE(照会事項[[#This Row],[照会事項補足]],照会事項[[#This Row],[照会事項入力用]],照会事項[[#This Row],[照会事項選択肢]])</f>
        <v>※ 例：120ヶ月（10年）</v>
      </c>
      <c r="C74" s="22" t="b">
        <f>AND(照会事項[[#This Row],[照会事項入力用]]&lt;&gt;"",照会事項[[#This Row],[補足]]="")</f>
        <v>0</v>
      </c>
      <c r="D74" s="22">
        <f>IF(照会事項[[#This Row],[IsQuestion]],1,0)</f>
        <v>0</v>
      </c>
      <c r="E74" s="22">
        <f ca="1">IFERROR(OFFSET(照会事項[[#This Row],[SEQ]],-1,0)+照会事項[[#This Row],[CountUp]],照会事項[[#This Row],[CountUp]])</f>
        <v>39</v>
      </c>
      <c r="F74" s="22" t="str">
        <f>TEXT(照会事項[[#This Row],[補足]],表示形式_照会事項補足)</f>
        <v xml:space="preserve">※ </v>
      </c>
      <c r="G74" s="22" t="str">
        <f>IF(照会事項[[#This Row],[Fwk回答形式選択]],CONCATENATE(改行,Keyword質問事項_選択肢,SUBSTITUTE(照会事項[[#This Row],[選択肢]],Keyword変換前_要補足説明,Keyword変換後_要補足説明)),"")</f>
        <v/>
      </c>
      <c r="H74" s="22" t="e">
        <f>MATCH(照会事項[[#This Row],[選択肢]],選択肢PD用[選択肢],0)</f>
        <v>#N/A</v>
      </c>
      <c r="I74" s="22" t="e">
        <f>INDEX(選択肢PD用[選択肢個数],照会事項[[#This Row],[選択肢PD行番号]])</f>
        <v>#N/A</v>
      </c>
      <c r="J74" s="22" t="b">
        <f>照会事項[[#This Row],[補足]]=見出し</f>
        <v>0</v>
      </c>
      <c r="K74" s="22" t="b">
        <f ca="1">AND(TRIM(照会事項[[#This Row],[照会事項]])&lt;&gt;"",OFFSET(照会事項[[#This Row],[IsQuestion]],1,0))</f>
        <v>1</v>
      </c>
      <c r="L74" s="22" t="b">
        <f>NOT(ISBLANK(照会事項[[#This Row],[選択肢]]))</f>
        <v>0</v>
      </c>
      <c r="M74" s="22" t="b">
        <f>照会事項[[#This Row],[回答入力単位・形式]]=Keyword条件_回答形式選択</f>
        <v>0</v>
      </c>
      <c r="N74" s="22" t="b">
        <f>_xlfn.XOR(照会事項[[#This Row],[Fwk選択肢あり]],照会事項[[#This Row],[Fwk回答形式選択]])</f>
        <v>0</v>
      </c>
      <c r="O74" s="22" t="b">
        <f>LEFT(照会事項[[#This Row],[照会事項入力用]],1)="◤"</f>
        <v>0</v>
      </c>
      <c r="P74" s="22" t="b">
        <f>ISBLANK(照会事項[[#This Row],[回答]])</f>
        <v>1</v>
      </c>
      <c r="Q74" s="22" t="b">
        <f>AND(照会事項[[#This Row],[IsQuestion]],照会事項[[#This Row],[Fwk回答欄空き]],NOT(照会事項[[#This Row],[Fwk要回答条件あり]]))</f>
        <v>0</v>
      </c>
      <c r="R74" s="22" t="b">
        <f>AND(照会事項[[#This Row],[IsQuestion]],照会事項[[#This Row],[Fwk回答欄空き]],照会事項[[#This Row],[Fwk要回答条件あり]])</f>
        <v>0</v>
      </c>
      <c r="S74" s="22" t="b">
        <f>ISNUMBER(FIND(Keyword変換後_要補足説明,照会事項[[#This Row],[回答]]))</f>
        <v>0</v>
      </c>
      <c r="T74" s="22" t="b">
        <f>ISBLANK(照会事項[[#This Row],[補足説明]])</f>
        <v>1</v>
      </c>
      <c r="U74" s="22" t="b">
        <f>AND(照会事項[[#This Row],[Fwk要補足説明]],照会事項[[#This Row],[Fwk補足説明空き]])</f>
        <v>0</v>
      </c>
      <c r="V74" s="22"/>
      <c r="W74" s="21" t="s">
        <v>101</v>
      </c>
      <c r="X74" s="23" t="s">
        <v>4</v>
      </c>
      <c r="Y74" s="24"/>
      <c r="Z74" s="25"/>
      <c r="AA74" s="5"/>
      <c r="AC74" s="20"/>
    </row>
    <row r="75" spans="1:29" ht="89.1" customHeight="1" x14ac:dyDescent="0.25">
      <c r="A75" s="32">
        <f ca="1">IF(照会事項[[#This Row],[IsQuestion]],照会事項[[#This Row],[SEQ]],"")</f>
        <v>40</v>
      </c>
      <c r="B75" s="21" t="str">
        <f>CONCATENATE(照会事項[[#This Row],[照会事項補足]],照会事項[[#This Row],[照会事項入力用]],照会事項[[#This Row],[照会事項選択肢]])</f>
        <v>監視システムにおける操作可能な機能等を制限した監視システム端末と、制限しない監視システム端末とでは、ライセンス料などの費用が変わるかどうか
▼次からお選びください
同じ/異なる</v>
      </c>
      <c r="C75" s="22" t="b">
        <f>AND(照会事項[[#This Row],[照会事項入力用]]&lt;&gt;"",照会事項[[#This Row],[補足]]="")</f>
        <v>1</v>
      </c>
      <c r="D75" s="22">
        <f>IF(照会事項[[#This Row],[IsQuestion]],1,0)</f>
        <v>1</v>
      </c>
      <c r="E75" s="22">
        <f ca="1">IFERROR(OFFSET(照会事項[[#This Row],[SEQ]],-1,0)+照会事項[[#This Row],[CountUp]],照会事項[[#This Row],[CountUp]])</f>
        <v>40</v>
      </c>
      <c r="F75" s="22" t="str">
        <f>TEXT(照会事項[[#This Row],[補足]],表示形式_照会事項補足)</f>
        <v/>
      </c>
      <c r="G75" s="22" t="str">
        <f>IF(照会事項[[#This Row],[Fwk回答形式選択]],CONCATENATE(改行,Keyword質問事項_選択肢,SUBSTITUTE(照会事項[[#This Row],[選択肢]],Keyword変換前_要補足説明,Keyword変換後_要補足説明)),"")</f>
        <v xml:space="preserve">
▼次からお選びください
同じ/異なる</v>
      </c>
      <c r="H75" s="22">
        <f>MATCH(照会事項[[#This Row],[選択肢]],選択肢PD用[選択肢],0)</f>
        <v>4</v>
      </c>
      <c r="I75" s="22">
        <f>INDEX(選択肢PD用[選択肢個数],照会事項[[#This Row],[選択肢PD行番号]])</f>
        <v>2</v>
      </c>
      <c r="J75" s="22" t="b">
        <f>照会事項[[#This Row],[補足]]=見出し</f>
        <v>0</v>
      </c>
      <c r="K75" s="22" t="b">
        <f ca="1">AND(TRIM(照会事項[[#This Row],[照会事項]])&lt;&gt;"",OFFSET(照会事項[[#This Row],[IsQuestion]],1,0))</f>
        <v>0</v>
      </c>
      <c r="L75" s="22" t="b">
        <f>NOT(ISBLANK(照会事項[[#This Row],[選択肢]]))</f>
        <v>1</v>
      </c>
      <c r="M75" s="22" t="b">
        <f>照会事項[[#This Row],[回答入力単位・形式]]=Keyword条件_回答形式選択</f>
        <v>1</v>
      </c>
      <c r="N75" s="22" t="b">
        <f>_xlfn.XOR(照会事項[[#This Row],[Fwk選択肢あり]],照会事項[[#This Row],[Fwk回答形式選択]])</f>
        <v>0</v>
      </c>
      <c r="O75" s="22" t="b">
        <f>LEFT(照会事項[[#This Row],[照会事項入力用]],1)="◤"</f>
        <v>0</v>
      </c>
      <c r="P75" s="22" t="b">
        <f>ISBLANK(照会事項[[#This Row],[回答]])</f>
        <v>1</v>
      </c>
      <c r="Q75" s="22" t="b">
        <f>AND(照会事項[[#This Row],[IsQuestion]],照会事項[[#This Row],[Fwk回答欄空き]],NOT(照会事項[[#This Row],[Fwk要回答条件あり]]))</f>
        <v>1</v>
      </c>
      <c r="R75" s="22" t="b">
        <f>AND(照会事項[[#This Row],[IsQuestion]],照会事項[[#This Row],[Fwk回答欄空き]],照会事項[[#This Row],[Fwk要回答条件あり]])</f>
        <v>0</v>
      </c>
      <c r="S75" s="22" t="b">
        <f>ISNUMBER(FIND(Keyword変換後_要補足説明,照会事項[[#This Row],[回答]]))</f>
        <v>0</v>
      </c>
      <c r="T75" s="22" t="b">
        <f>ISBLANK(照会事項[[#This Row],[補足説明]])</f>
        <v>1</v>
      </c>
      <c r="U75" s="22" t="b">
        <f>AND(照会事項[[#This Row],[Fwk要補足説明]],照会事項[[#This Row],[Fwk補足説明空き]])</f>
        <v>0</v>
      </c>
      <c r="V75" s="22"/>
      <c r="W75" s="21" t="s">
        <v>288</v>
      </c>
      <c r="X75" s="23"/>
      <c r="Y75" s="24" t="s">
        <v>116</v>
      </c>
      <c r="Z75" s="25" t="s">
        <v>2</v>
      </c>
      <c r="AA75" s="13"/>
      <c r="AC75" s="20"/>
    </row>
    <row r="76" spans="1:29" ht="41.1" customHeight="1" x14ac:dyDescent="0.25">
      <c r="A76" s="32" t="str">
        <f>IF(照会事項[[#This Row],[IsQuestion]],照会事項[[#This Row],[SEQ]],"")</f>
        <v/>
      </c>
      <c r="B76" s="21" t="str">
        <f>CONCATENATE(照会事項[[#This Row],[照会事項補足]],照会事項[[#This Row],[照会事項入力用]],照会事項[[#This Row],[照会事項選択肢]])</f>
        <v>※ 機能とは、操作端末で行える「監視・制御・印刷等」、操作できる全てのもの」をいう</v>
      </c>
      <c r="C76" s="22" t="b">
        <f>AND(照会事項[[#This Row],[照会事項入力用]]&lt;&gt;"",照会事項[[#This Row],[補足]]="")</f>
        <v>0</v>
      </c>
      <c r="D76" s="22">
        <f>IF(照会事項[[#This Row],[IsQuestion]],1,0)</f>
        <v>0</v>
      </c>
      <c r="E76" s="22">
        <f ca="1">IFERROR(OFFSET(照会事項[[#This Row],[SEQ]],-1,0)+照会事項[[#This Row],[CountUp]],照会事項[[#This Row],[CountUp]])</f>
        <v>40</v>
      </c>
      <c r="F76" s="22" t="str">
        <f>TEXT(照会事項[[#This Row],[補足]],表示形式_照会事項補足)</f>
        <v xml:space="preserve">※ </v>
      </c>
      <c r="G76" s="22" t="str">
        <f>IF(照会事項[[#This Row],[Fwk回答形式選択]],CONCATENATE(改行,Keyword質問事項_選択肢,SUBSTITUTE(照会事項[[#This Row],[選択肢]],Keyword変換前_要補足説明,Keyword変換後_要補足説明)),"")</f>
        <v/>
      </c>
      <c r="H76" s="22" t="e">
        <f>MATCH(照会事項[[#This Row],[選択肢]],選択肢PD用[選択肢],0)</f>
        <v>#N/A</v>
      </c>
      <c r="I76" s="22" t="e">
        <f>INDEX(選択肢PD用[選択肢個数],照会事項[[#This Row],[選択肢PD行番号]])</f>
        <v>#N/A</v>
      </c>
      <c r="J76" s="22" t="b">
        <f>照会事項[[#This Row],[補足]]=見出し</f>
        <v>0</v>
      </c>
      <c r="K76" s="22" t="b">
        <f ca="1">AND(TRIM(照会事項[[#This Row],[照会事項]])&lt;&gt;"",OFFSET(照会事項[[#This Row],[IsQuestion]],1,0))</f>
        <v>0</v>
      </c>
      <c r="L76" s="22" t="b">
        <f>NOT(ISBLANK(照会事項[[#This Row],[選択肢]]))</f>
        <v>0</v>
      </c>
      <c r="M76" s="22" t="b">
        <f>照会事項[[#This Row],[回答入力単位・形式]]=Keyword条件_回答形式選択</f>
        <v>0</v>
      </c>
      <c r="N76" s="22" t="b">
        <f>_xlfn.XOR(照会事項[[#This Row],[Fwk選択肢あり]],照会事項[[#This Row],[Fwk回答形式選択]])</f>
        <v>0</v>
      </c>
      <c r="O76" s="22" t="b">
        <f>LEFT(照会事項[[#This Row],[照会事項入力用]],1)="◤"</f>
        <v>0</v>
      </c>
      <c r="P76" s="22" t="b">
        <f>ISBLANK(照会事項[[#This Row],[回答]])</f>
        <v>1</v>
      </c>
      <c r="Q76" s="22" t="b">
        <f>AND(照会事項[[#This Row],[IsQuestion]],照会事項[[#This Row],[Fwk回答欄空き]],NOT(照会事項[[#This Row],[Fwk要回答条件あり]]))</f>
        <v>0</v>
      </c>
      <c r="R76" s="22" t="b">
        <f>AND(照会事項[[#This Row],[IsQuestion]],照会事項[[#This Row],[Fwk回答欄空き]],照会事項[[#This Row],[Fwk要回答条件あり]])</f>
        <v>0</v>
      </c>
      <c r="S76" s="22" t="b">
        <f>ISNUMBER(FIND(Keyword変換後_要補足説明,照会事項[[#This Row],[回答]]))</f>
        <v>0</v>
      </c>
      <c r="T76" s="22" t="b">
        <f>ISBLANK(照会事項[[#This Row],[補足説明]])</f>
        <v>1</v>
      </c>
      <c r="U76" s="22" t="b">
        <f>AND(照会事項[[#This Row],[Fwk要補足説明]],照会事項[[#This Row],[Fwk補足説明空き]])</f>
        <v>0</v>
      </c>
      <c r="V76" s="22"/>
      <c r="W76" s="21" t="s">
        <v>148</v>
      </c>
      <c r="X76" s="23" t="s">
        <v>4</v>
      </c>
      <c r="Y76" s="24"/>
      <c r="Z76" s="25"/>
      <c r="AA76" s="5"/>
      <c r="AC76" s="20"/>
    </row>
    <row r="77" spans="1:29" ht="41.1" customHeight="1" x14ac:dyDescent="0.25">
      <c r="A77" s="32" t="str">
        <f>IF(照会事項[[#This Row],[IsQuestion]],照会事項[[#This Row],[SEQ]],"")</f>
        <v/>
      </c>
      <c r="B77" s="21" t="str">
        <f>CONCATENATE(照会事項[[#This Row],[照会事項補足]],照会事項[[#This Row],[照会事項入力用]],照会事項[[#This Row],[照会事項選択肢]])</f>
        <v>※ 制限とは、操作端末における一部操作が行えないようにしたものをいう</v>
      </c>
      <c r="C77" s="22" t="b">
        <f>AND(照会事項[[#This Row],[照会事項入力用]]&lt;&gt;"",照会事項[[#This Row],[補足]]="")</f>
        <v>0</v>
      </c>
      <c r="D77" s="22">
        <f>IF(照会事項[[#This Row],[IsQuestion]],1,0)</f>
        <v>0</v>
      </c>
      <c r="E77" s="22">
        <f ca="1">IFERROR(OFFSET(照会事項[[#This Row],[SEQ]],-1,0)+照会事項[[#This Row],[CountUp]],照会事項[[#This Row],[CountUp]])</f>
        <v>40</v>
      </c>
      <c r="F77" s="22" t="str">
        <f>TEXT(照会事項[[#This Row],[補足]],表示形式_照会事項補足)</f>
        <v xml:space="preserve">※ </v>
      </c>
      <c r="G77" s="22" t="str">
        <f>IF(照会事項[[#This Row],[Fwk回答形式選択]],CONCATENATE(改行,Keyword質問事項_選択肢,SUBSTITUTE(照会事項[[#This Row],[選択肢]],Keyword変換前_要補足説明,Keyword変換後_要補足説明)),"")</f>
        <v/>
      </c>
      <c r="H77" s="22" t="e">
        <f>MATCH(照会事項[[#This Row],[選択肢]],選択肢PD用[選択肢],0)</f>
        <v>#N/A</v>
      </c>
      <c r="I77" s="22" t="e">
        <f>INDEX(選択肢PD用[選択肢個数],照会事項[[#This Row],[選択肢PD行番号]])</f>
        <v>#N/A</v>
      </c>
      <c r="J77" s="22" t="b">
        <f>照会事項[[#This Row],[補足]]=見出し</f>
        <v>0</v>
      </c>
      <c r="K77" s="22" t="b">
        <f ca="1">AND(TRIM(照会事項[[#This Row],[照会事項]])&lt;&gt;"",OFFSET(照会事項[[#This Row],[IsQuestion]],1,0))</f>
        <v>1</v>
      </c>
      <c r="L77" s="22" t="b">
        <f>NOT(ISBLANK(照会事項[[#This Row],[選択肢]]))</f>
        <v>0</v>
      </c>
      <c r="M77" s="22" t="b">
        <f>照会事項[[#This Row],[回答入力単位・形式]]=Keyword条件_回答形式選択</f>
        <v>0</v>
      </c>
      <c r="N77" s="22" t="b">
        <f>_xlfn.XOR(照会事項[[#This Row],[Fwk選択肢あり]],照会事項[[#This Row],[Fwk回答形式選択]])</f>
        <v>0</v>
      </c>
      <c r="O77" s="22" t="b">
        <f>LEFT(照会事項[[#This Row],[照会事項入力用]],1)="◤"</f>
        <v>0</v>
      </c>
      <c r="P77" s="22" t="b">
        <f>ISBLANK(照会事項[[#This Row],[回答]])</f>
        <v>1</v>
      </c>
      <c r="Q77" s="22" t="b">
        <f>AND(照会事項[[#This Row],[IsQuestion]],照会事項[[#This Row],[Fwk回答欄空き]],NOT(照会事項[[#This Row],[Fwk要回答条件あり]]))</f>
        <v>0</v>
      </c>
      <c r="R77" s="22" t="b">
        <f>AND(照会事項[[#This Row],[IsQuestion]],照会事項[[#This Row],[Fwk回答欄空き]],照会事項[[#This Row],[Fwk要回答条件あり]])</f>
        <v>0</v>
      </c>
      <c r="S77" s="22" t="b">
        <f>ISNUMBER(FIND(Keyword変換後_要補足説明,照会事項[[#This Row],[回答]]))</f>
        <v>0</v>
      </c>
      <c r="T77" s="22" t="b">
        <f>ISBLANK(照会事項[[#This Row],[補足説明]])</f>
        <v>1</v>
      </c>
      <c r="U77" s="22" t="b">
        <f>AND(照会事項[[#This Row],[Fwk要補足説明]],照会事項[[#This Row],[Fwk補足説明空き]])</f>
        <v>0</v>
      </c>
      <c r="V77" s="22"/>
      <c r="W77" s="21" t="s">
        <v>149</v>
      </c>
      <c r="X77" s="23" t="s">
        <v>4</v>
      </c>
      <c r="Y77" s="24"/>
      <c r="Z77" s="25"/>
      <c r="AA77" s="5"/>
      <c r="AC77" s="20"/>
    </row>
    <row r="78" spans="1:29" ht="41.1" customHeight="1" x14ac:dyDescent="0.25">
      <c r="A78" s="32">
        <f ca="1">IF(照会事項[[#This Row],[IsQuestion]],照会事項[[#This Row],[SEQ]],"")</f>
        <v>41</v>
      </c>
      <c r="B78" s="21" t="str">
        <f>CONCATENATE(照会事項[[#This Row],[照会事項補足]],照会事項[[#This Row],[照会事項入力用]],照会事項[[#This Row],[照会事項選択肢]])</f>
        <v>◤前の回答が「異なる」の場合◢
どれぐらい異なるのか、その費用の内訳・明細を記載</v>
      </c>
      <c r="C78" s="22" t="b">
        <f>AND(照会事項[[#This Row],[照会事項入力用]]&lt;&gt;"",照会事項[[#This Row],[補足]]="")</f>
        <v>1</v>
      </c>
      <c r="D78" s="22">
        <f>IF(照会事項[[#This Row],[IsQuestion]],1,0)</f>
        <v>1</v>
      </c>
      <c r="E78" s="22">
        <f ca="1">IFERROR(OFFSET(照会事項[[#This Row],[SEQ]],-1,0)+照会事項[[#This Row],[CountUp]],照会事項[[#This Row],[CountUp]])</f>
        <v>41</v>
      </c>
      <c r="F78" s="22" t="str">
        <f>TEXT(照会事項[[#This Row],[補足]],表示形式_照会事項補足)</f>
        <v/>
      </c>
      <c r="G78" s="22" t="str">
        <f>IF(照会事項[[#This Row],[Fwk回答形式選択]],CONCATENATE(改行,Keyword質問事項_選択肢,SUBSTITUTE(照会事項[[#This Row],[選択肢]],Keyword変換前_要補足説明,Keyword変換後_要補足説明)),"")</f>
        <v/>
      </c>
      <c r="H78" s="22" t="e">
        <f>MATCH(照会事項[[#This Row],[選択肢]],選択肢PD用[選択肢],0)</f>
        <v>#N/A</v>
      </c>
      <c r="I78" s="22" t="e">
        <f>INDEX(選択肢PD用[選択肢個数],照会事項[[#This Row],[選択肢PD行番号]])</f>
        <v>#N/A</v>
      </c>
      <c r="J78" s="22" t="b">
        <f>照会事項[[#This Row],[補足]]=見出し</f>
        <v>0</v>
      </c>
      <c r="K78" s="22" t="b">
        <f ca="1">AND(TRIM(照会事項[[#This Row],[照会事項]])&lt;&gt;"",OFFSET(照会事項[[#This Row],[IsQuestion]],1,0))</f>
        <v>1</v>
      </c>
      <c r="L78" s="22" t="b">
        <f>NOT(ISBLANK(照会事項[[#This Row],[選択肢]]))</f>
        <v>0</v>
      </c>
      <c r="M78" s="22" t="b">
        <f>照会事項[[#This Row],[回答入力単位・形式]]=Keyword条件_回答形式選択</f>
        <v>0</v>
      </c>
      <c r="N78" s="22" t="b">
        <f>_xlfn.XOR(照会事項[[#This Row],[Fwk選択肢あり]],照会事項[[#This Row],[Fwk回答形式選択]])</f>
        <v>0</v>
      </c>
      <c r="O78" s="22" t="b">
        <f>LEFT(照会事項[[#This Row],[照会事項入力用]],1)="◤"</f>
        <v>1</v>
      </c>
      <c r="P78" s="22" t="b">
        <f>ISBLANK(照会事項[[#This Row],[回答]])</f>
        <v>1</v>
      </c>
      <c r="Q78" s="22" t="b">
        <f>AND(照会事項[[#This Row],[IsQuestion]],照会事項[[#This Row],[Fwk回答欄空き]],NOT(照会事項[[#This Row],[Fwk要回答条件あり]]))</f>
        <v>0</v>
      </c>
      <c r="R78" s="22" t="b">
        <f>AND(照会事項[[#This Row],[IsQuestion]],照会事項[[#This Row],[Fwk回答欄空き]],照会事項[[#This Row],[Fwk要回答条件あり]])</f>
        <v>1</v>
      </c>
      <c r="S78" s="22" t="b">
        <f>ISNUMBER(FIND(Keyword変換後_要補足説明,照会事項[[#This Row],[回答]]))</f>
        <v>0</v>
      </c>
      <c r="T78" s="22" t="b">
        <f>ISBLANK(照会事項[[#This Row],[補足説明]])</f>
        <v>1</v>
      </c>
      <c r="U78" s="22" t="b">
        <f>AND(照会事項[[#This Row],[Fwk要補足説明]],照会事項[[#This Row],[Fwk補足説明空き]])</f>
        <v>0</v>
      </c>
      <c r="V78" s="22"/>
      <c r="W78" s="21" t="s">
        <v>174</v>
      </c>
      <c r="X78" s="23"/>
      <c r="Y78" s="24"/>
      <c r="Z78" s="21" t="s">
        <v>146</v>
      </c>
      <c r="AA78" s="13"/>
      <c r="AC78" s="20"/>
    </row>
    <row r="79" spans="1:29" ht="24.95" customHeight="1" x14ac:dyDescent="0.25">
      <c r="A79" s="32">
        <f ca="1">IF(照会事項[[#This Row],[IsQuestion]],照会事項[[#This Row],[SEQ]],"")</f>
        <v>42</v>
      </c>
      <c r="B79" s="21" t="str">
        <f>CONCATENATE(照会事項[[#This Row],[照会事項補足]],照会事項[[#This Row],[照会事項入力用]],照会事項[[#This Row],[照会事項選択肢]])</f>
        <v>監視システムを導入する場合のイニシャルコスト(税込)を記載</v>
      </c>
      <c r="C79" s="22" t="b">
        <f>AND(照会事項[[#This Row],[照会事項入力用]]&lt;&gt;"",照会事項[[#This Row],[補足]]="")</f>
        <v>1</v>
      </c>
      <c r="D79" s="22">
        <f>IF(照会事項[[#This Row],[IsQuestion]],1,0)</f>
        <v>1</v>
      </c>
      <c r="E79" s="22">
        <f ca="1">IFERROR(OFFSET(照会事項[[#This Row],[SEQ]],-1,0)+照会事項[[#This Row],[CountUp]],照会事項[[#This Row],[CountUp]])</f>
        <v>42</v>
      </c>
      <c r="F79" s="22" t="str">
        <f>TEXT(照会事項[[#This Row],[補足]],表示形式_照会事項補足)</f>
        <v/>
      </c>
      <c r="G79" s="22" t="str">
        <f>IF(照会事項[[#This Row],[Fwk回答形式選択]],CONCATENATE(改行,Keyword質問事項_選択肢,SUBSTITUTE(照会事項[[#This Row],[選択肢]],Keyword変換前_要補足説明,Keyword変換後_要補足説明)),"")</f>
        <v/>
      </c>
      <c r="H79" s="22" t="e">
        <f>MATCH(照会事項[[#This Row],[選択肢]],選択肢PD用[選択肢],0)</f>
        <v>#N/A</v>
      </c>
      <c r="I79" s="22" t="e">
        <f>INDEX(選択肢PD用[選択肢個数],照会事項[[#This Row],[選択肢PD行番号]])</f>
        <v>#N/A</v>
      </c>
      <c r="J79" s="22" t="b">
        <f>照会事項[[#This Row],[補足]]=見出し</f>
        <v>0</v>
      </c>
      <c r="K79" s="22" t="b">
        <f ca="1">AND(TRIM(照会事項[[#This Row],[照会事項]])&lt;&gt;"",OFFSET(照会事項[[#This Row],[IsQuestion]],1,0))</f>
        <v>0</v>
      </c>
      <c r="L79" s="22" t="b">
        <f>NOT(ISBLANK(照会事項[[#This Row],[選択肢]]))</f>
        <v>0</v>
      </c>
      <c r="M79" s="22" t="b">
        <f>照会事項[[#This Row],[回答入力単位・形式]]=Keyword条件_回答形式選択</f>
        <v>0</v>
      </c>
      <c r="N79" s="22" t="b">
        <f>_xlfn.XOR(照会事項[[#This Row],[Fwk選択肢あり]],照会事項[[#This Row],[Fwk回答形式選択]])</f>
        <v>0</v>
      </c>
      <c r="O79" s="22" t="b">
        <f>LEFT(照会事項[[#This Row],[照会事項入力用]],1)="◤"</f>
        <v>0</v>
      </c>
      <c r="P79" s="22" t="b">
        <f>ISBLANK(照会事項[[#This Row],[回答]])</f>
        <v>1</v>
      </c>
      <c r="Q79" s="22" t="b">
        <f>AND(照会事項[[#This Row],[IsQuestion]],照会事項[[#This Row],[Fwk回答欄空き]],NOT(照会事項[[#This Row],[Fwk要回答条件あり]]))</f>
        <v>1</v>
      </c>
      <c r="R79" s="22" t="b">
        <f>AND(照会事項[[#This Row],[IsQuestion]],照会事項[[#This Row],[Fwk回答欄空き]],照会事項[[#This Row],[Fwk要回答条件あり]])</f>
        <v>0</v>
      </c>
      <c r="S79" s="22" t="b">
        <f>ISNUMBER(FIND(Keyword変換後_要補足説明,照会事項[[#This Row],[回答]]))</f>
        <v>0</v>
      </c>
      <c r="T79" s="22" t="b">
        <f>ISBLANK(照会事項[[#This Row],[補足説明]])</f>
        <v>1</v>
      </c>
      <c r="U79" s="22" t="b">
        <f>AND(照会事項[[#This Row],[Fwk要補足説明]],照会事項[[#This Row],[Fwk補足説明空き]])</f>
        <v>0</v>
      </c>
      <c r="V79" s="22"/>
      <c r="W79" s="21" t="s">
        <v>175</v>
      </c>
      <c r="X79" s="23"/>
      <c r="Y79" s="24"/>
      <c r="Z79" s="25" t="s">
        <v>147</v>
      </c>
      <c r="AA79" s="14"/>
      <c r="AC79" s="20"/>
    </row>
    <row r="80" spans="1:29" ht="57" customHeight="1" x14ac:dyDescent="0.25">
      <c r="A80" s="32" t="str">
        <f>IF(照会事項[[#This Row],[IsQuestion]],照会事項[[#This Row],[SEQ]],"")</f>
        <v/>
      </c>
      <c r="B80" s="21" t="str">
        <f>CONCATENATE(照会事項[[#This Row],[照会事項補足]],照会事項[[#This Row],[照会事項入力用]],照会事項[[#This Row],[照会事項選択肢]])</f>
        <v>※ 金額は、この照会事項シートで対応可または条件つき可としたものとしたものを満たした内容で、根拠(数量・条件等)が分かる明細を別途提出してください</v>
      </c>
      <c r="C80" s="22" t="b">
        <f>AND(照会事項[[#This Row],[照会事項入力用]]&lt;&gt;"",照会事項[[#This Row],[補足]]="")</f>
        <v>0</v>
      </c>
      <c r="D80" s="22">
        <f>IF(照会事項[[#This Row],[IsQuestion]],1,0)</f>
        <v>0</v>
      </c>
      <c r="E80" s="22">
        <f ca="1">IFERROR(OFFSET(照会事項[[#This Row],[SEQ]],-1,0)+照会事項[[#This Row],[CountUp]],照会事項[[#This Row],[CountUp]])</f>
        <v>42</v>
      </c>
      <c r="F80" s="22" t="str">
        <f>TEXT(照会事項[[#This Row],[補足]],表示形式_照会事項補足)</f>
        <v xml:space="preserve">※ </v>
      </c>
      <c r="G80" s="22" t="str">
        <f>IF(照会事項[[#This Row],[Fwk回答形式選択]],CONCATENATE(改行,Keyword質問事項_選択肢,SUBSTITUTE(照会事項[[#This Row],[選択肢]],Keyword変換前_要補足説明,Keyword変換後_要補足説明)),"")</f>
        <v/>
      </c>
      <c r="H80" s="22" t="e">
        <f>MATCH(照会事項[[#This Row],[選択肢]],選択肢PD用[選択肢],0)</f>
        <v>#N/A</v>
      </c>
      <c r="I80" s="22" t="e">
        <f>INDEX(選択肢PD用[選択肢個数],照会事項[[#This Row],[選択肢PD行番号]])</f>
        <v>#N/A</v>
      </c>
      <c r="J80" s="22" t="b">
        <f>照会事項[[#This Row],[補足]]=見出し</f>
        <v>0</v>
      </c>
      <c r="K80" s="22" t="b">
        <f ca="1">AND(TRIM(照会事項[[#This Row],[照会事項]])&lt;&gt;"",OFFSET(照会事項[[#This Row],[IsQuestion]],1,0))</f>
        <v>0</v>
      </c>
      <c r="L80" s="22" t="b">
        <f>NOT(ISBLANK(照会事項[[#This Row],[選択肢]]))</f>
        <v>0</v>
      </c>
      <c r="M80" s="22" t="b">
        <f>照会事項[[#This Row],[回答入力単位・形式]]=Keyword条件_回答形式選択</f>
        <v>0</v>
      </c>
      <c r="N80" s="22" t="b">
        <f>_xlfn.XOR(照会事項[[#This Row],[Fwk選択肢あり]],照会事項[[#This Row],[Fwk回答形式選択]])</f>
        <v>0</v>
      </c>
      <c r="O80" s="22" t="b">
        <f>LEFT(照会事項[[#This Row],[照会事項入力用]],1)="◤"</f>
        <v>0</v>
      </c>
      <c r="P80" s="22" t="b">
        <f>ISBLANK(照会事項[[#This Row],[回答]])</f>
        <v>1</v>
      </c>
      <c r="Q80" s="22" t="b">
        <f>AND(照会事項[[#This Row],[IsQuestion]],照会事項[[#This Row],[Fwk回答欄空き]],NOT(照会事項[[#This Row],[Fwk要回答条件あり]]))</f>
        <v>0</v>
      </c>
      <c r="R80" s="22" t="b">
        <f>AND(照会事項[[#This Row],[IsQuestion]],照会事項[[#This Row],[Fwk回答欄空き]],照会事項[[#This Row],[Fwk要回答条件あり]])</f>
        <v>0</v>
      </c>
      <c r="S80" s="22" t="b">
        <f>ISNUMBER(FIND(Keyword変換後_要補足説明,照会事項[[#This Row],[回答]]))</f>
        <v>0</v>
      </c>
      <c r="T80" s="22" t="b">
        <f>ISBLANK(照会事項[[#This Row],[補足説明]])</f>
        <v>1</v>
      </c>
      <c r="U80" s="22" t="b">
        <f>AND(照会事項[[#This Row],[Fwk要補足説明]],照会事項[[#This Row],[Fwk補足説明空き]])</f>
        <v>0</v>
      </c>
      <c r="V80" s="22"/>
      <c r="W80" s="21" t="s">
        <v>151</v>
      </c>
      <c r="X80" s="23" t="s">
        <v>4</v>
      </c>
      <c r="Y80" s="24"/>
      <c r="Z80" s="25"/>
      <c r="AA80" s="5"/>
      <c r="AC80" s="20"/>
    </row>
    <row r="81" spans="1:29" ht="41.1" customHeight="1" x14ac:dyDescent="0.25">
      <c r="A81" s="32" t="str">
        <f>IF(照会事項[[#This Row],[IsQuestion]],照会事項[[#This Row],[SEQ]],"")</f>
        <v/>
      </c>
      <c r="B81" s="29" t="str">
        <f>CONCATENATE(照会事項[[#This Row],[照会事項補足]],照会事項[[#This Row],[照会事項入力用]],照会事項[[#This Row],[照会事項選択肢]])</f>
        <v>※ 複数の方法で対応可（条件つき可）としている場合は、それぞれ確認できるように記入して提出してください</v>
      </c>
      <c r="C81" s="30" t="b">
        <f>AND(照会事項[[#This Row],[照会事項入力用]]&lt;&gt;"",照会事項[[#This Row],[補足]]="")</f>
        <v>0</v>
      </c>
      <c r="D81" s="22">
        <f>IF(照会事項[[#This Row],[IsQuestion]],1,0)</f>
        <v>0</v>
      </c>
      <c r="E81" s="30">
        <f ca="1">IFERROR(OFFSET(照会事項[[#This Row],[SEQ]],-1,0)+照会事項[[#This Row],[CountUp]],照会事項[[#This Row],[CountUp]])</f>
        <v>42</v>
      </c>
      <c r="F81" s="22" t="str">
        <f>TEXT(照会事項[[#This Row],[補足]],表示形式_照会事項補足)</f>
        <v xml:space="preserve">※ </v>
      </c>
      <c r="G81" s="22" t="str">
        <f>IF(照会事項[[#This Row],[Fwk回答形式選択]],CONCATENATE(改行,Keyword質問事項_選択肢,SUBSTITUTE(照会事項[[#This Row],[選択肢]],Keyword変換前_要補足説明,Keyword変換後_要補足説明)),"")</f>
        <v/>
      </c>
      <c r="H81" s="22" t="e">
        <f>MATCH(照会事項[[#This Row],[選択肢]],選択肢PD用[選択肢],0)</f>
        <v>#N/A</v>
      </c>
      <c r="I81" s="22" t="e">
        <f>INDEX(選択肢PD用[選択肢個数],照会事項[[#This Row],[選択肢PD行番号]])</f>
        <v>#N/A</v>
      </c>
      <c r="J81" s="22" t="b">
        <f>照会事項[[#This Row],[補足]]=見出し</f>
        <v>0</v>
      </c>
      <c r="K81" s="22" t="b">
        <f ca="1">AND(TRIM(照会事項[[#This Row],[照会事項]])&lt;&gt;"",OFFSET(照会事項[[#This Row],[IsQuestion]],1,0))</f>
        <v>0</v>
      </c>
      <c r="L81" s="22" t="b">
        <f>NOT(ISBLANK(照会事項[[#This Row],[選択肢]]))</f>
        <v>0</v>
      </c>
      <c r="M81" s="22" t="b">
        <f>照会事項[[#This Row],[回答入力単位・形式]]=Keyword条件_回答形式選択</f>
        <v>0</v>
      </c>
      <c r="N81" s="22" t="b">
        <f>_xlfn.XOR(照会事項[[#This Row],[Fwk選択肢あり]],照会事項[[#This Row],[Fwk回答形式選択]])</f>
        <v>0</v>
      </c>
      <c r="O81" s="30" t="b">
        <f>LEFT(照会事項[[#This Row],[照会事項入力用]],1)="◤"</f>
        <v>0</v>
      </c>
      <c r="P81" s="30" t="b">
        <f>ISBLANK(照会事項[[#This Row],[回答]])</f>
        <v>1</v>
      </c>
      <c r="Q81" s="30" t="b">
        <f>AND(照会事項[[#This Row],[IsQuestion]],照会事項[[#This Row],[Fwk回答欄空き]],NOT(照会事項[[#This Row],[Fwk要回答条件あり]]))</f>
        <v>0</v>
      </c>
      <c r="R81" s="30" t="b">
        <f>AND(照会事項[[#This Row],[IsQuestion]],照会事項[[#This Row],[Fwk回答欄空き]],照会事項[[#This Row],[Fwk要回答条件あり]])</f>
        <v>0</v>
      </c>
      <c r="S81" s="22" t="b">
        <f>ISNUMBER(FIND(Keyword変換後_要補足説明,照会事項[[#This Row],[回答]]))</f>
        <v>0</v>
      </c>
      <c r="T81" s="22" t="b">
        <f>ISBLANK(照会事項[[#This Row],[補足説明]])</f>
        <v>1</v>
      </c>
      <c r="U81" s="22" t="b">
        <f>AND(照会事項[[#This Row],[Fwk要補足説明]],照会事項[[#This Row],[Fwk補足説明空き]])</f>
        <v>0</v>
      </c>
      <c r="V81" s="22"/>
      <c r="W81" s="21" t="s">
        <v>150</v>
      </c>
      <c r="X81" s="23" t="s">
        <v>4</v>
      </c>
      <c r="Y81" s="24"/>
      <c r="Z81" s="25"/>
      <c r="AA81" s="5"/>
      <c r="AC81" s="20"/>
    </row>
    <row r="82" spans="1:29" ht="24.95" customHeight="1" x14ac:dyDescent="0.25">
      <c r="A82" s="32" t="str">
        <f>IF(照会事項[[#This Row],[IsQuestion]],照会事項[[#This Row],[SEQ]],"")</f>
        <v/>
      </c>
      <c r="B82" s="29" t="str">
        <f>CONCATENATE(照会事項[[#This Row],[照会事項補足]],照会事項[[#This Row],[照会事項入力用]],照会事項[[#This Row],[照会事項選択肢]])</f>
        <v>※ 通信費（ランニングコスト）は次項Q-43・44にて回答のこと</v>
      </c>
      <c r="C82" s="30" t="b">
        <f>AND(照会事項[[#This Row],[照会事項入力用]]&lt;&gt;"",照会事項[[#This Row],[補足]]="")</f>
        <v>0</v>
      </c>
      <c r="D82" s="22">
        <f>IF(照会事項[[#This Row],[IsQuestion]],1,0)</f>
        <v>0</v>
      </c>
      <c r="E82" s="30">
        <f ca="1">IFERROR(OFFSET(照会事項[[#This Row],[SEQ]],-1,0)+照会事項[[#This Row],[CountUp]],照会事項[[#This Row],[CountUp]])</f>
        <v>42</v>
      </c>
      <c r="F82" s="22" t="str">
        <f>TEXT(照会事項[[#This Row],[補足]],表示形式_照会事項補足)</f>
        <v xml:space="preserve">※ </v>
      </c>
      <c r="G82" s="22" t="str">
        <f>IF(照会事項[[#This Row],[Fwk回答形式選択]],CONCATENATE(改行,Keyword質問事項_選択肢,SUBSTITUTE(照会事項[[#This Row],[選択肢]],Keyword変換前_要補足説明,Keyword変換後_要補足説明)),"")</f>
        <v/>
      </c>
      <c r="H82" s="22" t="e">
        <f>MATCH(照会事項[[#This Row],[選択肢]],選択肢PD用[選択肢],0)</f>
        <v>#N/A</v>
      </c>
      <c r="I82" s="22" t="e">
        <f>INDEX(選択肢PD用[選択肢個数],照会事項[[#This Row],[選択肢PD行番号]])</f>
        <v>#N/A</v>
      </c>
      <c r="J82" s="22" t="b">
        <f>照会事項[[#This Row],[補足]]=見出し</f>
        <v>0</v>
      </c>
      <c r="K82" s="22" t="b">
        <f ca="1">AND(TRIM(照会事項[[#This Row],[照会事項]])&lt;&gt;"",OFFSET(照会事項[[#This Row],[IsQuestion]],1,0))</f>
        <v>0</v>
      </c>
      <c r="L82" s="22" t="b">
        <f>NOT(ISBLANK(照会事項[[#This Row],[選択肢]]))</f>
        <v>0</v>
      </c>
      <c r="M82" s="22" t="b">
        <f>照会事項[[#This Row],[回答入力単位・形式]]=Keyword条件_回答形式選択</f>
        <v>0</v>
      </c>
      <c r="N82" s="22" t="b">
        <f>_xlfn.XOR(照会事項[[#This Row],[Fwk選択肢あり]],照会事項[[#This Row],[Fwk回答形式選択]])</f>
        <v>0</v>
      </c>
      <c r="O82" s="30" t="b">
        <f>LEFT(照会事項[[#This Row],[照会事項入力用]],1)="◤"</f>
        <v>0</v>
      </c>
      <c r="P82" s="30" t="b">
        <f>ISBLANK(照会事項[[#This Row],[回答]])</f>
        <v>1</v>
      </c>
      <c r="Q82" s="30" t="b">
        <f>AND(照会事項[[#This Row],[IsQuestion]],照会事項[[#This Row],[Fwk回答欄空き]],NOT(照会事項[[#This Row],[Fwk要回答条件あり]]))</f>
        <v>0</v>
      </c>
      <c r="R82" s="30" t="b">
        <f>AND(照会事項[[#This Row],[IsQuestion]],照会事項[[#This Row],[Fwk回答欄空き]],照会事項[[#This Row],[Fwk要回答条件あり]])</f>
        <v>0</v>
      </c>
      <c r="S82" s="22" t="b">
        <f>ISNUMBER(FIND(Keyword変換後_要補足説明,照会事項[[#This Row],[回答]]))</f>
        <v>0</v>
      </c>
      <c r="T82" s="22" t="b">
        <f>ISBLANK(照会事項[[#This Row],[補足説明]])</f>
        <v>1</v>
      </c>
      <c r="U82" s="22" t="b">
        <f>AND(照会事項[[#This Row],[Fwk要補足説明]],照会事項[[#This Row],[Fwk補足説明空き]])</f>
        <v>0</v>
      </c>
      <c r="V82" s="22"/>
      <c r="W82" s="21" t="s">
        <v>289</v>
      </c>
      <c r="X82" s="23" t="s">
        <v>4</v>
      </c>
      <c r="Y82" s="24"/>
      <c r="Z82" s="25"/>
      <c r="AA82" s="5"/>
      <c r="AC82" s="20"/>
    </row>
    <row r="83" spans="1:29" ht="21" x14ac:dyDescent="0.25">
      <c r="A83" s="32" t="str">
        <f>IF(照会事項[[#This Row],[IsQuestion]],照会事項[[#This Row],[SEQ]],"")</f>
        <v/>
      </c>
      <c r="B83" s="21" t="str">
        <f>CONCATENATE(照会事項[[#This Row],[照会事項補足]],照会事項[[#This Row],[照会事項入力用]],照会事項[[#This Row],[照会事項選択肢]])</f>
        <v>★ 通信費について</v>
      </c>
      <c r="C83" s="22" t="b">
        <f>AND(照会事項[[#This Row],[照会事項入力用]]&lt;&gt;"",照会事項[[#This Row],[補足]]="")</f>
        <v>0</v>
      </c>
      <c r="D83" s="22">
        <f>IF(照会事項[[#This Row],[IsQuestion]],1,0)</f>
        <v>0</v>
      </c>
      <c r="E83" s="22">
        <f ca="1">IFERROR(OFFSET(照会事項[[#This Row],[SEQ]],-1,0)+照会事項[[#This Row],[CountUp]],照会事項[[#This Row],[CountUp]])</f>
        <v>42</v>
      </c>
      <c r="F83" s="22" t="str">
        <f>TEXT(照会事項[[#This Row],[補足]],表示形式_照会事項補足)</f>
        <v xml:space="preserve">★ </v>
      </c>
      <c r="G83" s="22" t="str">
        <f>IF(照会事項[[#This Row],[Fwk回答形式選択]],CONCATENATE(改行,Keyword質問事項_選択肢,SUBSTITUTE(照会事項[[#This Row],[選択肢]],Keyword変換前_要補足説明,Keyword変換後_要補足説明)),"")</f>
        <v/>
      </c>
      <c r="H83" s="22" t="e">
        <f>MATCH(照会事項[[#This Row],[選択肢]],選択肢PD用[選択肢],0)</f>
        <v>#N/A</v>
      </c>
      <c r="I83" s="22" t="e">
        <f>INDEX(選択肢PD用[選択肢個数],照会事項[[#This Row],[選択肢PD行番号]])</f>
        <v>#N/A</v>
      </c>
      <c r="J83" s="22" t="b">
        <f>照会事項[[#This Row],[補足]]=見出し</f>
        <v>1</v>
      </c>
      <c r="K83" s="22" t="b">
        <f ca="1">AND(TRIM(照会事項[[#This Row],[照会事項]])&lt;&gt;"",OFFSET(照会事項[[#This Row],[IsQuestion]],1,0))</f>
        <v>0</v>
      </c>
      <c r="L83" s="22" t="b">
        <f>NOT(ISBLANK(照会事項[[#This Row],[選択肢]]))</f>
        <v>0</v>
      </c>
      <c r="M83" s="22" t="b">
        <f>照会事項[[#This Row],[回答入力単位・形式]]=Keyword条件_回答形式選択</f>
        <v>0</v>
      </c>
      <c r="N83" s="22" t="b">
        <f>_xlfn.XOR(照会事項[[#This Row],[Fwk選択肢あり]],照会事項[[#This Row],[Fwk回答形式選択]])</f>
        <v>0</v>
      </c>
      <c r="O83" s="22" t="b">
        <f>LEFT(照会事項[[#This Row],[照会事項入力用]],1)="◤"</f>
        <v>0</v>
      </c>
      <c r="P83" s="22" t="b">
        <f>ISBLANK(照会事項[[#This Row],[回答]])</f>
        <v>1</v>
      </c>
      <c r="Q83" s="22" t="b">
        <f>AND(照会事項[[#This Row],[IsQuestion]],照会事項[[#This Row],[Fwk回答欄空き]],NOT(照会事項[[#This Row],[Fwk要回答条件あり]]))</f>
        <v>0</v>
      </c>
      <c r="R83" s="22" t="b">
        <f>AND(照会事項[[#This Row],[IsQuestion]],照会事項[[#This Row],[Fwk回答欄空き]],照会事項[[#This Row],[Fwk要回答条件あり]])</f>
        <v>0</v>
      </c>
      <c r="S83" s="22" t="b">
        <f>ISNUMBER(FIND(Keyword変換後_要補足説明,照会事項[[#This Row],[回答]]))</f>
        <v>0</v>
      </c>
      <c r="T83" s="22" t="b">
        <f>ISBLANK(照会事項[[#This Row],[補足説明]])</f>
        <v>1</v>
      </c>
      <c r="U83" s="22" t="b">
        <f>AND(照会事項[[#This Row],[Fwk要補足説明]],照会事項[[#This Row],[Fwk補足説明空き]])</f>
        <v>0</v>
      </c>
      <c r="V83" s="22"/>
      <c r="W83" s="21" t="s">
        <v>115</v>
      </c>
      <c r="X83" s="23" t="s">
        <v>26</v>
      </c>
      <c r="Y83" s="24"/>
      <c r="Z83" s="25"/>
      <c r="AA83" s="5"/>
      <c r="AC83" s="20"/>
    </row>
    <row r="84" spans="1:29" ht="96" customHeight="1" x14ac:dyDescent="0.25">
      <c r="A84" s="33" t="str">
        <f>IF(照会事項[[#This Row],[IsQuestion]],照会事項[[#This Row],[SEQ]],"")</f>
        <v/>
      </c>
      <c r="B84" s="24" t="str">
        <f>CONCATENATE(照会事項[[#This Row],[照会事項補足]],照会事項[[#This Row],[照会事項入力用]],照会事項[[#This Row],[照会事項選択肢]])</f>
        <v xml:space="preserve">※ 既存の監視システムでは、光回線、ISDN回線、専用線を併用して使用している。
しかし、NTTよりISDN回線や専用線は順次廃止になると発表されているため、提案する次期監視システムではそれらによらない通信方式を見込むこと。
</v>
      </c>
      <c r="C84" s="31" t="b">
        <f>AND(照会事項[[#This Row],[照会事項入力用]]&lt;&gt;"",照会事項[[#This Row],[補足]]="")</f>
        <v>0</v>
      </c>
      <c r="D84" s="31">
        <f>IF(照会事項[[#This Row],[IsQuestion]],1,0)</f>
        <v>0</v>
      </c>
      <c r="E84" s="31">
        <f ca="1">IFERROR(OFFSET(照会事項[[#This Row],[SEQ]],-1,0)+照会事項[[#This Row],[CountUp]],照会事項[[#This Row],[CountUp]])</f>
        <v>42</v>
      </c>
      <c r="F84" s="31" t="str">
        <f>TEXT(照会事項[[#This Row],[補足]],表示形式_照会事項補足)</f>
        <v xml:space="preserve">※ </v>
      </c>
      <c r="G84" s="31" t="str">
        <f>IF(照会事項[[#This Row],[Fwk回答形式選択]],CONCATENATE(改行,Keyword質問事項_選択肢,SUBSTITUTE(照会事項[[#This Row],[選択肢]],Keyword変換前_要補足説明,Keyword変換後_要補足説明)),"")</f>
        <v/>
      </c>
      <c r="H84" s="31" t="e">
        <f>MATCH(照会事項[[#This Row],[選択肢]],選択肢PD用[選択肢],0)</f>
        <v>#N/A</v>
      </c>
      <c r="I84" s="31" t="e">
        <f>INDEX(選択肢PD用[選択肢個数],照会事項[[#This Row],[選択肢PD行番号]])</f>
        <v>#N/A</v>
      </c>
      <c r="J84" s="31" t="b">
        <f>照会事項[[#This Row],[補足]]=見出し</f>
        <v>0</v>
      </c>
      <c r="K84" s="31" t="b">
        <f ca="1">AND(TRIM(照会事項[[#This Row],[照会事項]])&lt;&gt;"",OFFSET(照会事項[[#This Row],[IsQuestion]],1,0))</f>
        <v>1</v>
      </c>
      <c r="L84" s="31" t="b">
        <f>NOT(ISBLANK(照会事項[[#This Row],[選択肢]]))</f>
        <v>0</v>
      </c>
      <c r="M84" s="31" t="b">
        <f>照会事項[[#This Row],[回答入力単位・形式]]=Keyword条件_回答形式選択</f>
        <v>0</v>
      </c>
      <c r="N84" s="31" t="b">
        <f>_xlfn.XOR(照会事項[[#This Row],[Fwk選択肢あり]],照会事項[[#This Row],[Fwk回答形式選択]])</f>
        <v>0</v>
      </c>
      <c r="O84" s="29" t="b">
        <f>LEFT(照会事項[[#This Row],[照会事項入力用]],1)="◤"</f>
        <v>0</v>
      </c>
      <c r="P84" s="29" t="b">
        <f>ISBLANK(照会事項[[#This Row],[回答]])</f>
        <v>1</v>
      </c>
      <c r="Q84" s="29" t="b">
        <f>AND(照会事項[[#This Row],[IsQuestion]],照会事項[[#This Row],[Fwk回答欄空き]],NOT(照会事項[[#This Row],[Fwk要回答条件あり]]))</f>
        <v>0</v>
      </c>
      <c r="R84" s="29" t="b">
        <f>AND(照会事項[[#This Row],[IsQuestion]],照会事項[[#This Row],[Fwk回答欄空き]],照会事項[[#This Row],[Fwk要回答条件あり]])</f>
        <v>0</v>
      </c>
      <c r="S84" s="31" t="b">
        <f>ISNUMBER(FIND(Keyword変換後_要補足説明,照会事項[[#This Row],[回答]]))</f>
        <v>0</v>
      </c>
      <c r="T84" s="31" t="b">
        <f>ISBLANK(照会事項[[#This Row],[補足説明]])</f>
        <v>1</v>
      </c>
      <c r="U84" s="31" t="b">
        <f>AND(照会事項[[#This Row],[Fwk要補足説明]],照会事項[[#This Row],[Fwk補足説明空き]])</f>
        <v>0</v>
      </c>
      <c r="V84" s="31"/>
      <c r="W84" s="24" t="s">
        <v>290</v>
      </c>
      <c r="X84" s="23" t="s">
        <v>224</v>
      </c>
      <c r="Y84" s="24"/>
      <c r="Z84" s="25"/>
      <c r="AA84" s="14"/>
      <c r="AC84" s="20"/>
    </row>
    <row r="85" spans="1:29" ht="41.25" customHeight="1" x14ac:dyDescent="0.25">
      <c r="A85" s="32">
        <f ca="1">IF(照会事項[[#This Row],[IsQuestion]],照会事項[[#This Row],[SEQ]],"")</f>
        <v>43</v>
      </c>
      <c r="B85" s="21" t="str">
        <f>CONCATENATE(照会事項[[#This Row],[照会事項補足]],照会事項[[#This Row],[照会事項入力用]],照会事項[[#This Row],[照会事項選択肢]])</f>
        <v>監視システムの通信費(税込)の見込みを記載
（監視網全体の接続回線費）</v>
      </c>
      <c r="C85" s="22" t="b">
        <f>AND(照会事項[[#This Row],[照会事項入力用]]&lt;&gt;"",照会事項[[#This Row],[補足]]="")</f>
        <v>1</v>
      </c>
      <c r="D85" s="22">
        <f>IF(照会事項[[#This Row],[IsQuestion]],1,0)</f>
        <v>1</v>
      </c>
      <c r="E85" s="22">
        <f ca="1">IFERROR(OFFSET(照会事項[[#This Row],[SEQ]],-1,0)+照会事項[[#This Row],[CountUp]],照会事項[[#This Row],[CountUp]])</f>
        <v>43</v>
      </c>
      <c r="F85" s="22" t="str">
        <f>TEXT(照会事項[[#This Row],[補足]],表示形式_照会事項補足)</f>
        <v/>
      </c>
      <c r="G85" s="22" t="str">
        <f>IF(照会事項[[#This Row],[Fwk回答形式選択]],CONCATENATE(改行,Keyword質問事項_選択肢,SUBSTITUTE(照会事項[[#This Row],[選択肢]],Keyword変換前_要補足説明,Keyword変換後_要補足説明)),"")</f>
        <v/>
      </c>
      <c r="H85" s="22" t="e">
        <f>MATCH(照会事項[[#This Row],[選択肢]],選択肢PD用[選択肢],0)</f>
        <v>#N/A</v>
      </c>
      <c r="I85" s="22" t="e">
        <f>INDEX(選択肢PD用[選択肢個数],照会事項[[#This Row],[選択肢PD行番号]])</f>
        <v>#N/A</v>
      </c>
      <c r="J85" s="22" t="b">
        <f>照会事項[[#This Row],[補足]]=見出し</f>
        <v>0</v>
      </c>
      <c r="K85" s="22" t="b">
        <f ca="1">AND(TRIM(照会事項[[#This Row],[照会事項]])&lt;&gt;"",OFFSET(照会事項[[#This Row],[IsQuestion]],1,0))</f>
        <v>0</v>
      </c>
      <c r="L85" s="22" t="b">
        <f>NOT(ISBLANK(照会事項[[#This Row],[選択肢]]))</f>
        <v>0</v>
      </c>
      <c r="M85" s="22" t="b">
        <f>照会事項[[#This Row],[回答入力単位・形式]]=Keyword条件_回答形式選択</f>
        <v>0</v>
      </c>
      <c r="N85" s="22" t="b">
        <f>_xlfn.XOR(照会事項[[#This Row],[Fwk選択肢あり]],照会事項[[#This Row],[Fwk回答形式選択]])</f>
        <v>0</v>
      </c>
      <c r="O85" s="22" t="b">
        <f>LEFT(照会事項[[#This Row],[照会事項入力用]],1)="◤"</f>
        <v>0</v>
      </c>
      <c r="P85" s="22" t="b">
        <f>ISBLANK(照会事項[[#This Row],[回答]])</f>
        <v>1</v>
      </c>
      <c r="Q85" s="22" t="b">
        <f>AND(照会事項[[#This Row],[IsQuestion]],照会事項[[#This Row],[Fwk回答欄空き]],NOT(照会事項[[#This Row],[Fwk要回答条件あり]]))</f>
        <v>1</v>
      </c>
      <c r="R85" s="22" t="b">
        <f>AND(照会事項[[#This Row],[IsQuestion]],照会事項[[#This Row],[Fwk回答欄空き]],照会事項[[#This Row],[Fwk要回答条件あり]])</f>
        <v>0</v>
      </c>
      <c r="S85" s="22" t="b">
        <f>ISNUMBER(FIND(Keyword変換後_要補足説明,照会事項[[#This Row],[回答]]))</f>
        <v>0</v>
      </c>
      <c r="T85" s="22" t="b">
        <f>ISBLANK(照会事項[[#This Row],[補足説明]])</f>
        <v>1</v>
      </c>
      <c r="U85" s="22" t="b">
        <f>AND(照会事項[[#This Row],[Fwk要補足説明]],照会事項[[#This Row],[Fwk補足説明空き]])</f>
        <v>0</v>
      </c>
      <c r="V85" s="22"/>
      <c r="W85" s="21" t="s">
        <v>291</v>
      </c>
      <c r="X85" s="23"/>
      <c r="Y85" s="24"/>
      <c r="Z85" s="25" t="s">
        <v>5</v>
      </c>
      <c r="AA85" s="14"/>
      <c r="AC85" s="20"/>
    </row>
    <row r="86" spans="1:29" ht="38.25" customHeight="1" x14ac:dyDescent="0.25">
      <c r="A86" s="32" t="str">
        <f>IF(照会事項[[#This Row],[IsQuestion]],照会事項[[#This Row],[SEQ]],"")</f>
        <v/>
      </c>
      <c r="B86" s="21" t="str">
        <f>CONCATENATE(照会事項[[#This Row],[照会事項補足]],照会事項[[#This Row],[照会事項入力用]],照会事項[[#This Row],[照会事項選択肢]])</f>
        <v>※ 見積の根拠(数量・条件等)が記載された明細を別途提出してください</v>
      </c>
      <c r="C86" s="22" t="b">
        <f>AND(照会事項[[#This Row],[照会事項入力用]]&lt;&gt;"",照会事項[[#This Row],[補足]]="")</f>
        <v>0</v>
      </c>
      <c r="D86" s="22">
        <f>IF(照会事項[[#This Row],[IsQuestion]],1,0)</f>
        <v>0</v>
      </c>
      <c r="E86" s="22">
        <f ca="1">IFERROR(OFFSET(照会事項[[#This Row],[SEQ]],-1,0)+照会事項[[#This Row],[CountUp]],照会事項[[#This Row],[CountUp]])</f>
        <v>43</v>
      </c>
      <c r="F86" s="22" t="str">
        <f>TEXT(照会事項[[#This Row],[補足]],表示形式_照会事項補足)</f>
        <v xml:space="preserve">※ </v>
      </c>
      <c r="G86" s="22" t="str">
        <f>IF(照会事項[[#This Row],[Fwk回答形式選択]],CONCATENATE(改行,Keyword質問事項_選択肢,SUBSTITUTE(照会事項[[#This Row],[選択肢]],Keyword変換前_要補足説明,Keyword変換後_要補足説明)),"")</f>
        <v/>
      </c>
      <c r="H86" s="22" t="e">
        <f>MATCH(照会事項[[#This Row],[選択肢]],選択肢PD用[選択肢],0)</f>
        <v>#N/A</v>
      </c>
      <c r="I86" s="22" t="e">
        <f>INDEX(選択肢PD用[選択肢個数],照会事項[[#This Row],[選択肢PD行番号]])</f>
        <v>#N/A</v>
      </c>
      <c r="J86" s="22" t="b">
        <f>照会事項[[#This Row],[補足]]=見出し</f>
        <v>0</v>
      </c>
      <c r="K86" s="22" t="b">
        <f ca="1">AND(TRIM(照会事項[[#This Row],[照会事項]])&lt;&gt;"",OFFSET(照会事項[[#This Row],[IsQuestion]],1,0))</f>
        <v>0</v>
      </c>
      <c r="L86" s="22" t="b">
        <f>NOT(ISBLANK(照会事項[[#This Row],[選択肢]]))</f>
        <v>0</v>
      </c>
      <c r="M86" s="22" t="b">
        <f>照会事項[[#This Row],[回答入力単位・形式]]=Keyword条件_回答形式選択</f>
        <v>0</v>
      </c>
      <c r="N86" s="22" t="b">
        <f>_xlfn.XOR(照会事項[[#This Row],[Fwk選択肢あり]],照会事項[[#This Row],[Fwk回答形式選択]])</f>
        <v>0</v>
      </c>
      <c r="O86" s="22" t="b">
        <f>LEFT(照会事項[[#This Row],[照会事項入力用]],1)="◤"</f>
        <v>0</v>
      </c>
      <c r="P86" s="22" t="b">
        <f>ISBLANK(照会事項[[#This Row],[回答]])</f>
        <v>1</v>
      </c>
      <c r="Q86" s="22" t="b">
        <f>AND(照会事項[[#This Row],[IsQuestion]],照会事項[[#This Row],[Fwk回答欄空き]],NOT(照会事項[[#This Row],[Fwk要回答条件あり]]))</f>
        <v>0</v>
      </c>
      <c r="R86" s="22" t="b">
        <f>AND(照会事項[[#This Row],[IsQuestion]],照会事項[[#This Row],[Fwk回答欄空き]],照会事項[[#This Row],[Fwk要回答条件あり]])</f>
        <v>0</v>
      </c>
      <c r="S86" s="22" t="b">
        <f>ISNUMBER(FIND(Keyword変換後_要補足説明,照会事項[[#This Row],[回答]]))</f>
        <v>0</v>
      </c>
      <c r="T86" s="22" t="b">
        <f>ISBLANK(照会事項[[#This Row],[補足説明]])</f>
        <v>1</v>
      </c>
      <c r="U86" s="22" t="b">
        <f>AND(照会事項[[#This Row],[Fwk要補足説明]],照会事項[[#This Row],[Fwk補足説明空き]])</f>
        <v>0</v>
      </c>
      <c r="V86" s="22"/>
      <c r="W86" s="21" t="s">
        <v>159</v>
      </c>
      <c r="X86" s="23" t="s">
        <v>4</v>
      </c>
      <c r="Y86" s="24"/>
      <c r="Z86" s="25"/>
      <c r="AA86" s="5"/>
      <c r="AC86" s="20"/>
    </row>
    <row r="87" spans="1:29" ht="63" x14ac:dyDescent="0.25">
      <c r="A87" s="32" t="str">
        <f>IF(照会事項[[#This Row],[IsQuestion]],照会事項[[#This Row],[SEQ]],"")</f>
        <v/>
      </c>
      <c r="B87" s="21" t="str">
        <f>CONCATENATE(照会事項[[#This Row],[照会事項補足]],照会事項[[#This Row],[照会事項入力用]],照会事項[[#This Row],[照会事項選択肢]])</f>
        <v>※ 現行の通信費は（別紙１）を参考に、終了するISDN回線などを、アナログや光回線に読み変えるなどを行い、見込まれる金額の表を作成してください</v>
      </c>
      <c r="C87" s="22" t="b">
        <f>AND(照会事項[[#This Row],[照会事項入力用]]&lt;&gt;"",照会事項[[#This Row],[補足]]="")</f>
        <v>0</v>
      </c>
      <c r="D87" s="22">
        <f>IF(照会事項[[#This Row],[IsQuestion]],1,0)</f>
        <v>0</v>
      </c>
      <c r="E87" s="22">
        <f ca="1">IFERROR(OFFSET(照会事項[[#This Row],[SEQ]],-1,0)+照会事項[[#This Row],[CountUp]],照会事項[[#This Row],[CountUp]])</f>
        <v>43</v>
      </c>
      <c r="F87" s="22" t="str">
        <f>TEXT(照会事項[[#This Row],[補足]],表示形式_照会事項補足)</f>
        <v xml:space="preserve">※ </v>
      </c>
      <c r="G87" s="22" t="str">
        <f>IF(照会事項[[#This Row],[Fwk回答形式選択]],CONCATENATE(改行,Keyword質問事項_選択肢,SUBSTITUTE(照会事項[[#This Row],[選択肢]],Keyword変換前_要補足説明,Keyword変換後_要補足説明)),"")</f>
        <v/>
      </c>
      <c r="H87" s="22" t="e">
        <f>MATCH(照会事項[[#This Row],[選択肢]],選択肢PD用[選択肢],0)</f>
        <v>#N/A</v>
      </c>
      <c r="I87" s="22" t="e">
        <f>INDEX(選択肢PD用[選択肢個数],照会事項[[#This Row],[選択肢PD行番号]])</f>
        <v>#N/A</v>
      </c>
      <c r="J87" s="22" t="b">
        <f>照会事項[[#This Row],[補足]]=見出し</f>
        <v>0</v>
      </c>
      <c r="K87" s="22" t="b">
        <f ca="1">AND(TRIM(照会事項[[#This Row],[照会事項]])&lt;&gt;"",OFFSET(照会事項[[#This Row],[IsQuestion]],1,0))</f>
        <v>1</v>
      </c>
      <c r="L87" s="22" t="b">
        <f>NOT(ISBLANK(照会事項[[#This Row],[選択肢]]))</f>
        <v>0</v>
      </c>
      <c r="M87" s="22" t="b">
        <f>照会事項[[#This Row],[回答入力単位・形式]]=Keyword条件_回答形式選択</f>
        <v>0</v>
      </c>
      <c r="N87" s="22" t="b">
        <f>_xlfn.XOR(照会事項[[#This Row],[Fwk選択肢あり]],照会事項[[#This Row],[Fwk回答形式選択]])</f>
        <v>0</v>
      </c>
      <c r="O87" s="22" t="b">
        <f>LEFT(照会事項[[#This Row],[照会事項入力用]],1)="◤"</f>
        <v>0</v>
      </c>
      <c r="P87" s="22" t="b">
        <f>ISBLANK(照会事項[[#This Row],[回答]])</f>
        <v>1</v>
      </c>
      <c r="Q87" s="22" t="b">
        <f>AND(照会事項[[#This Row],[IsQuestion]],照会事項[[#This Row],[Fwk回答欄空き]],NOT(照会事項[[#This Row],[Fwk要回答条件あり]]))</f>
        <v>0</v>
      </c>
      <c r="R87" s="22" t="b">
        <f>AND(照会事項[[#This Row],[IsQuestion]],照会事項[[#This Row],[Fwk回答欄空き]],照会事項[[#This Row],[Fwk要回答条件あり]])</f>
        <v>0</v>
      </c>
      <c r="S87" s="22" t="b">
        <f>ISNUMBER(FIND(Keyword変換後_要補足説明,照会事項[[#This Row],[回答]]))</f>
        <v>0</v>
      </c>
      <c r="T87" s="22" t="b">
        <f>ISBLANK(照会事項[[#This Row],[補足説明]])</f>
        <v>1</v>
      </c>
      <c r="U87" s="22" t="b">
        <f>AND(照会事項[[#This Row],[Fwk要補足説明]],照会事項[[#This Row],[Fwk補足説明空き]])</f>
        <v>0</v>
      </c>
      <c r="V87" s="22"/>
      <c r="W87" s="21" t="s">
        <v>225</v>
      </c>
      <c r="X87" s="23" t="s">
        <v>4</v>
      </c>
      <c r="Y87" s="24"/>
      <c r="Z87" s="25"/>
      <c r="AA87" s="5"/>
      <c r="AC87" s="20"/>
    </row>
    <row r="88" spans="1:29" ht="32.25" customHeight="1" x14ac:dyDescent="0.25">
      <c r="A88" s="32">
        <f ca="1">IF(照会事項[[#This Row],[IsQuestion]],照会事項[[#This Row],[SEQ]],"")</f>
        <v>44</v>
      </c>
      <c r="B88" s="21" t="str">
        <f>CONCATENATE(照会事項[[#This Row],[照会事項補足]],照会事項[[#This Row],[照会事項入力用]],照会事項[[#This Row],[照会事項選択肢]])</f>
        <v>屋外使用端末の通信費(税込)を記載</v>
      </c>
      <c r="C88" s="22" t="b">
        <f>AND(照会事項[[#This Row],[照会事項入力用]]&lt;&gt;"",照会事項[[#This Row],[補足]]="")</f>
        <v>1</v>
      </c>
      <c r="D88" s="22">
        <f>IF(照会事項[[#This Row],[IsQuestion]],1,0)</f>
        <v>1</v>
      </c>
      <c r="E88" s="22">
        <f ca="1">IFERROR(OFFSET(照会事項[[#This Row],[SEQ]],-1,0)+照会事項[[#This Row],[CountUp]],照会事項[[#This Row],[CountUp]])</f>
        <v>44</v>
      </c>
      <c r="F88" s="22" t="str">
        <f>TEXT(照会事項[[#This Row],[補足]],表示形式_照会事項補足)</f>
        <v/>
      </c>
      <c r="G88" s="22" t="str">
        <f>IF(照会事項[[#This Row],[Fwk回答形式選択]],CONCATENATE(改行,Keyword質問事項_選択肢,SUBSTITUTE(照会事項[[#This Row],[選択肢]],Keyword変換前_要補足説明,Keyword変換後_要補足説明)),"")</f>
        <v/>
      </c>
      <c r="H88" s="22" t="e">
        <f>MATCH(照会事項[[#This Row],[選択肢]],選択肢PD用[選択肢],0)</f>
        <v>#N/A</v>
      </c>
      <c r="I88" s="22" t="e">
        <f>INDEX(選択肢PD用[選択肢個数],照会事項[[#This Row],[選択肢PD行番号]])</f>
        <v>#N/A</v>
      </c>
      <c r="J88" s="22" t="b">
        <f>照会事項[[#This Row],[補足]]=見出し</f>
        <v>0</v>
      </c>
      <c r="K88" s="22" t="b">
        <f ca="1">AND(TRIM(照会事項[[#This Row],[照会事項]])&lt;&gt;"",OFFSET(照会事項[[#This Row],[IsQuestion]],1,0))</f>
        <v>0</v>
      </c>
      <c r="L88" s="22" t="b">
        <f>NOT(ISBLANK(照会事項[[#This Row],[選択肢]]))</f>
        <v>0</v>
      </c>
      <c r="M88" s="22" t="b">
        <f>照会事項[[#This Row],[回答入力単位・形式]]=Keyword条件_回答形式選択</f>
        <v>0</v>
      </c>
      <c r="N88" s="22" t="b">
        <f>_xlfn.XOR(照会事項[[#This Row],[Fwk選択肢あり]],照会事項[[#This Row],[Fwk回答形式選択]])</f>
        <v>0</v>
      </c>
      <c r="O88" s="22" t="b">
        <f>LEFT(照会事項[[#This Row],[照会事項入力用]],1)="◤"</f>
        <v>0</v>
      </c>
      <c r="P88" s="22" t="b">
        <f>ISBLANK(照会事項[[#This Row],[回答]])</f>
        <v>1</v>
      </c>
      <c r="Q88" s="22" t="b">
        <f>AND(照会事項[[#This Row],[IsQuestion]],照会事項[[#This Row],[Fwk回答欄空き]],NOT(照会事項[[#This Row],[Fwk要回答条件あり]]))</f>
        <v>1</v>
      </c>
      <c r="R88" s="22" t="b">
        <f>AND(照会事項[[#This Row],[IsQuestion]],照会事項[[#This Row],[Fwk回答欄空き]],照会事項[[#This Row],[Fwk要回答条件あり]])</f>
        <v>0</v>
      </c>
      <c r="S88" s="22" t="b">
        <f>ISNUMBER(FIND(Keyword変換後_要補足説明,照会事項[[#This Row],[回答]]))</f>
        <v>0</v>
      </c>
      <c r="T88" s="22" t="b">
        <f>ISBLANK(照会事項[[#This Row],[補足説明]])</f>
        <v>1</v>
      </c>
      <c r="U88" s="22" t="b">
        <f>AND(照会事項[[#This Row],[Fwk要補足説明]],照会事項[[#This Row],[Fwk補足説明空き]])</f>
        <v>0</v>
      </c>
      <c r="V88" s="22"/>
      <c r="W88" s="21" t="s">
        <v>176</v>
      </c>
      <c r="X88" s="23"/>
      <c r="Y88" s="24"/>
      <c r="Z88" s="25" t="s">
        <v>5</v>
      </c>
      <c r="AA88" s="14"/>
      <c r="AC88" s="20"/>
    </row>
    <row r="89" spans="1:29" ht="41.1" customHeight="1" x14ac:dyDescent="0.25">
      <c r="A89" s="32" t="str">
        <f>IF(照会事項[[#This Row],[IsQuestion]],照会事項[[#This Row],[SEQ]],"")</f>
        <v/>
      </c>
      <c r="B89" s="21" t="str">
        <f>CONCATENATE(照会事項[[#This Row],[照会事項補足]],照会事項[[#This Row],[照会事項入力用]],照会事項[[#This Row],[照会事項選択肢]])</f>
        <v>※ 補足に回答内訳を記入し、根拠資料（PDF等)も別途提出してください</v>
      </c>
      <c r="C89" s="22" t="b">
        <f>AND(照会事項[[#This Row],[照会事項入力用]]&lt;&gt;"",照会事項[[#This Row],[補足]]="")</f>
        <v>0</v>
      </c>
      <c r="D89" s="22">
        <f>IF(照会事項[[#This Row],[IsQuestion]],1,0)</f>
        <v>0</v>
      </c>
      <c r="E89" s="22">
        <f ca="1">IFERROR(OFFSET(照会事項[[#This Row],[SEQ]],-1,0)+照会事項[[#This Row],[CountUp]],照会事項[[#This Row],[CountUp]])</f>
        <v>44</v>
      </c>
      <c r="F89" s="22" t="str">
        <f>TEXT(照会事項[[#This Row],[補足]],表示形式_照会事項補足)</f>
        <v xml:space="preserve">※ </v>
      </c>
      <c r="G89" s="22" t="str">
        <f>IF(照会事項[[#This Row],[Fwk回答形式選択]],CONCATENATE(改行,Keyword質問事項_選択肢,SUBSTITUTE(照会事項[[#This Row],[選択肢]],Keyword変換前_要補足説明,Keyword変換後_要補足説明)),"")</f>
        <v/>
      </c>
      <c r="H89" s="22" t="e">
        <f>MATCH(照会事項[[#This Row],[選択肢]],選択肢PD用[選択肢],0)</f>
        <v>#N/A</v>
      </c>
      <c r="I89" s="22" t="e">
        <f>INDEX(選択肢PD用[選択肢個数],照会事項[[#This Row],[選択肢PD行番号]])</f>
        <v>#N/A</v>
      </c>
      <c r="J89" s="22" t="b">
        <f>照会事項[[#This Row],[補足]]=見出し</f>
        <v>0</v>
      </c>
      <c r="K89" s="22" t="b">
        <f ca="1">AND(TRIM(照会事項[[#This Row],[照会事項]])&lt;&gt;"",OFFSET(照会事項[[#This Row],[IsQuestion]],1,0))</f>
        <v>0</v>
      </c>
      <c r="L89" s="22" t="b">
        <f>NOT(ISBLANK(照会事項[[#This Row],[選択肢]]))</f>
        <v>0</v>
      </c>
      <c r="M89" s="22" t="b">
        <f>照会事項[[#This Row],[回答入力単位・形式]]=Keyword条件_回答形式選択</f>
        <v>0</v>
      </c>
      <c r="N89" s="22" t="b">
        <f>_xlfn.XOR(照会事項[[#This Row],[Fwk選択肢あり]],照会事項[[#This Row],[Fwk回答形式選択]])</f>
        <v>0</v>
      </c>
      <c r="O89" s="22" t="b">
        <f>LEFT(照会事項[[#This Row],[照会事項入力用]],1)="◤"</f>
        <v>0</v>
      </c>
      <c r="P89" s="22" t="b">
        <f>ISBLANK(照会事項[[#This Row],[回答]])</f>
        <v>1</v>
      </c>
      <c r="Q89" s="22" t="b">
        <f>AND(照会事項[[#This Row],[IsQuestion]],照会事項[[#This Row],[Fwk回答欄空き]],NOT(照会事項[[#This Row],[Fwk要回答条件あり]]))</f>
        <v>0</v>
      </c>
      <c r="R89" s="22" t="b">
        <f>AND(照会事項[[#This Row],[IsQuestion]],照会事項[[#This Row],[Fwk回答欄空き]],照会事項[[#This Row],[Fwk要回答条件あり]])</f>
        <v>0</v>
      </c>
      <c r="S89" s="22" t="b">
        <f>ISNUMBER(FIND(Keyword変換後_要補足説明,照会事項[[#This Row],[回答]]))</f>
        <v>0</v>
      </c>
      <c r="T89" s="22" t="b">
        <f>ISBLANK(照会事項[[#This Row],[補足説明]])</f>
        <v>1</v>
      </c>
      <c r="U89" s="22" t="b">
        <f>AND(照会事項[[#This Row],[Fwk要補足説明]],照会事項[[#This Row],[Fwk補足説明空き]])</f>
        <v>0</v>
      </c>
      <c r="V89" s="22"/>
      <c r="W89" s="21" t="s">
        <v>192</v>
      </c>
      <c r="X89" s="23" t="s">
        <v>4</v>
      </c>
      <c r="Y89" s="24"/>
      <c r="Z89" s="25"/>
      <c r="AA89" s="5"/>
      <c r="AC89" s="20"/>
    </row>
    <row r="90" spans="1:29" ht="41.1" customHeight="1" x14ac:dyDescent="0.25">
      <c r="A90" s="32" t="str">
        <f>IF(照会事項[[#This Row],[IsQuestion]],照会事項[[#This Row],[SEQ]],"")</f>
        <v/>
      </c>
      <c r="B90" s="21" t="str">
        <f>CONCATENATE(照会事項[[#This Row],[照会事項補足]],照会事項[[#This Row],[照会事項入力用]],照会事項[[#This Row],[照会事項選択肢]])</f>
        <v>※ 例：月額料金〇円（〇GBまでの通信料含）＋追加△GB当たり△円</v>
      </c>
      <c r="C90" s="22" t="b">
        <f>AND(照会事項[[#This Row],[照会事項入力用]]&lt;&gt;"",照会事項[[#This Row],[補足]]="")</f>
        <v>0</v>
      </c>
      <c r="D90" s="22">
        <f>IF(照会事項[[#This Row],[IsQuestion]],1,0)</f>
        <v>0</v>
      </c>
      <c r="E90" s="22">
        <f ca="1">IFERROR(OFFSET(照会事項[[#This Row],[SEQ]],-1,0)+照会事項[[#This Row],[CountUp]],照会事項[[#This Row],[CountUp]])</f>
        <v>44</v>
      </c>
      <c r="F90" s="22" t="str">
        <f>TEXT(照会事項[[#This Row],[補足]],表示形式_照会事項補足)</f>
        <v xml:space="preserve">※ </v>
      </c>
      <c r="G90" s="22" t="str">
        <f>IF(照会事項[[#This Row],[Fwk回答形式選択]],CONCATENATE(改行,Keyword質問事項_選択肢,SUBSTITUTE(照会事項[[#This Row],[選択肢]],Keyword変換前_要補足説明,Keyword変換後_要補足説明)),"")</f>
        <v/>
      </c>
      <c r="H90" s="22" t="e">
        <f>MATCH(照会事項[[#This Row],[選択肢]],選択肢PD用[選択肢],0)</f>
        <v>#N/A</v>
      </c>
      <c r="I90" s="22" t="e">
        <f>INDEX(選択肢PD用[選択肢個数],照会事項[[#This Row],[選択肢PD行番号]])</f>
        <v>#N/A</v>
      </c>
      <c r="J90" s="22" t="b">
        <f>照会事項[[#This Row],[補足]]=見出し</f>
        <v>0</v>
      </c>
      <c r="K90" s="22" t="b">
        <f ca="1">AND(TRIM(照会事項[[#This Row],[照会事項]])&lt;&gt;"",OFFSET(照会事項[[#This Row],[IsQuestion]],1,0))</f>
        <v>0</v>
      </c>
      <c r="L90" s="22" t="b">
        <f>NOT(ISBLANK(照会事項[[#This Row],[選択肢]]))</f>
        <v>0</v>
      </c>
      <c r="M90" s="22" t="b">
        <f>照会事項[[#This Row],[回答入力単位・形式]]=Keyword条件_回答形式選択</f>
        <v>0</v>
      </c>
      <c r="N90" s="22" t="b">
        <f>_xlfn.XOR(照会事項[[#This Row],[Fwk選択肢あり]],照会事項[[#This Row],[Fwk回答形式選択]])</f>
        <v>0</v>
      </c>
      <c r="O90" s="22" t="b">
        <f>LEFT(照会事項[[#This Row],[照会事項入力用]],1)="◤"</f>
        <v>0</v>
      </c>
      <c r="P90" s="22" t="b">
        <f>ISBLANK(照会事項[[#This Row],[回答]])</f>
        <v>1</v>
      </c>
      <c r="Q90" s="22" t="b">
        <f>AND(照会事項[[#This Row],[IsQuestion]],照会事項[[#This Row],[Fwk回答欄空き]],NOT(照会事項[[#This Row],[Fwk要回答条件あり]]))</f>
        <v>0</v>
      </c>
      <c r="R90" s="22" t="b">
        <f>AND(照会事項[[#This Row],[IsQuestion]],照会事項[[#This Row],[Fwk回答欄空き]],照会事項[[#This Row],[Fwk要回答条件あり]])</f>
        <v>0</v>
      </c>
      <c r="S90" s="22" t="b">
        <f>ISNUMBER(FIND(Keyword変換後_要補足説明,照会事項[[#This Row],[回答]]))</f>
        <v>0</v>
      </c>
      <c r="T90" s="22" t="b">
        <f>ISBLANK(照会事項[[#This Row],[補足説明]])</f>
        <v>1</v>
      </c>
      <c r="U90" s="22" t="b">
        <f>AND(照会事項[[#This Row],[Fwk要補足説明]],照会事項[[#This Row],[Fwk補足説明空き]])</f>
        <v>0</v>
      </c>
      <c r="V90" s="22"/>
      <c r="W90" s="21" t="s">
        <v>158</v>
      </c>
      <c r="X90" s="23" t="s">
        <v>4</v>
      </c>
      <c r="Y90" s="24"/>
      <c r="Z90" s="25"/>
      <c r="AA90" s="5"/>
      <c r="AC90" s="20"/>
    </row>
    <row r="91" spans="1:29" ht="31.5" x14ac:dyDescent="0.25">
      <c r="A91" s="32" t="str">
        <f>IF(照会事項[[#This Row],[IsQuestion]],照会事項[[#This Row],[SEQ]],"")</f>
        <v/>
      </c>
      <c r="B91" s="21" t="str">
        <f>CONCATENATE(照会事項[[#This Row],[照会事項補足]],照会事項[[#This Row],[照会事項入力用]],照会事項[[#This Row],[照会事項選択肢]])</f>
        <v>★ 監視装置の表示・検索・データについて</v>
      </c>
      <c r="C91" s="22" t="b">
        <f>AND(照会事項[[#This Row],[照会事項入力用]]&lt;&gt;"",照会事項[[#This Row],[補足]]="")</f>
        <v>0</v>
      </c>
      <c r="D91" s="22">
        <f>IF(照会事項[[#This Row],[IsQuestion]],1,0)</f>
        <v>0</v>
      </c>
      <c r="E91" s="22">
        <f ca="1">IFERROR(OFFSET(照会事項[[#This Row],[SEQ]],-1,0)+照会事項[[#This Row],[CountUp]],照会事項[[#This Row],[CountUp]])</f>
        <v>44</v>
      </c>
      <c r="F91" s="22" t="str">
        <f>TEXT(照会事項[[#This Row],[補足]],表示形式_照会事項補足)</f>
        <v xml:space="preserve">★ </v>
      </c>
      <c r="G91" s="22" t="str">
        <f>IF(照会事項[[#This Row],[Fwk回答形式選択]],CONCATENATE(改行,Keyword質問事項_選択肢,SUBSTITUTE(照会事項[[#This Row],[選択肢]],Keyword変換前_要補足説明,Keyword変換後_要補足説明)),"")</f>
        <v/>
      </c>
      <c r="H91" s="22" t="e">
        <f>MATCH(照会事項[[#This Row],[選択肢]],選択肢PD用[選択肢],0)</f>
        <v>#N/A</v>
      </c>
      <c r="I91" s="22" t="e">
        <f>INDEX(選択肢PD用[選択肢個数],照会事項[[#This Row],[選択肢PD行番号]])</f>
        <v>#N/A</v>
      </c>
      <c r="J91" s="22" t="b">
        <f>照会事項[[#This Row],[補足]]=見出し</f>
        <v>1</v>
      </c>
      <c r="K91" s="22" t="b">
        <f ca="1">AND(TRIM(照会事項[[#This Row],[照会事項]])&lt;&gt;"",OFFSET(照会事項[[#This Row],[IsQuestion]],1,0))</f>
        <v>1</v>
      </c>
      <c r="L91" s="22" t="b">
        <f>NOT(ISBLANK(照会事項[[#This Row],[選択肢]]))</f>
        <v>0</v>
      </c>
      <c r="M91" s="22" t="b">
        <f>照会事項[[#This Row],[回答入力単位・形式]]=Keyword条件_回答形式選択</f>
        <v>0</v>
      </c>
      <c r="N91" s="22" t="b">
        <f>_xlfn.XOR(照会事項[[#This Row],[Fwk選択肢あり]],照会事項[[#This Row],[Fwk回答形式選択]])</f>
        <v>0</v>
      </c>
      <c r="O91" s="22" t="b">
        <f>LEFT(照会事項[[#This Row],[照会事項入力用]],1)="◤"</f>
        <v>0</v>
      </c>
      <c r="P91" s="22" t="b">
        <f>ISBLANK(照会事項[[#This Row],[回答]])</f>
        <v>1</v>
      </c>
      <c r="Q91" s="22" t="b">
        <f>AND(照会事項[[#This Row],[IsQuestion]],照会事項[[#This Row],[Fwk回答欄空き]],NOT(照会事項[[#This Row],[Fwk要回答条件あり]]))</f>
        <v>0</v>
      </c>
      <c r="R91" s="22" t="b">
        <f>AND(照会事項[[#This Row],[IsQuestion]],照会事項[[#This Row],[Fwk回答欄空き]],照会事項[[#This Row],[Fwk要回答条件あり]])</f>
        <v>0</v>
      </c>
      <c r="S91" s="22" t="b">
        <f>ISNUMBER(FIND(Keyword変換後_要補足説明,照会事項[[#This Row],[回答]]))</f>
        <v>0</v>
      </c>
      <c r="T91" s="22" t="b">
        <f>ISBLANK(照会事項[[#This Row],[補足説明]])</f>
        <v>1</v>
      </c>
      <c r="U91" s="22" t="b">
        <f>AND(照会事項[[#This Row],[Fwk要補足説明]],照会事項[[#This Row],[Fwk補足説明空き]])</f>
        <v>0</v>
      </c>
      <c r="V91" s="22"/>
      <c r="W91" s="21" t="s">
        <v>102</v>
      </c>
      <c r="X91" s="23" t="s">
        <v>26</v>
      </c>
      <c r="Y91" s="24"/>
      <c r="Z91" s="25"/>
      <c r="AA91" s="5"/>
    </row>
    <row r="92" spans="1:29" ht="41.1" customHeight="1" x14ac:dyDescent="0.25">
      <c r="A92" s="32">
        <f ca="1">IF(照会事項[[#This Row],[IsQuestion]],照会事項[[#This Row],[SEQ]],"")</f>
        <v>45</v>
      </c>
      <c r="B92" s="21" t="str">
        <f>CONCATENATE(照会事項[[#This Row],[照会事項補足]],照会事項[[#This Row],[照会事項入力用]],照会事項[[#This Row],[照会事項選択肢]])</f>
        <v>監視システムにおける監視対象施設の表示切替はどのように行うのかどうか</v>
      </c>
      <c r="C92" s="22" t="b">
        <f>AND(照会事項[[#This Row],[照会事項入力用]]&lt;&gt;"",照会事項[[#This Row],[補足]]="")</f>
        <v>1</v>
      </c>
      <c r="D92" s="22">
        <f>IF(照会事項[[#This Row],[IsQuestion]],1,0)</f>
        <v>1</v>
      </c>
      <c r="E92" s="22">
        <f ca="1">IFERROR(OFFSET(照会事項[[#This Row],[SEQ]],-1,0)+照会事項[[#This Row],[CountUp]],照会事項[[#This Row],[CountUp]])</f>
        <v>45</v>
      </c>
      <c r="F92" s="22" t="str">
        <f>TEXT(照会事項[[#This Row],[補足]],表示形式_照会事項補足)</f>
        <v/>
      </c>
      <c r="G92" s="22" t="str">
        <f>IF(照会事項[[#This Row],[Fwk回答形式選択]],CONCATENATE(改行,Keyword質問事項_選択肢,SUBSTITUTE(照会事項[[#This Row],[選択肢]],Keyword変換前_要補足説明,Keyword変換後_要補足説明)),"")</f>
        <v/>
      </c>
      <c r="H92" s="22" t="e">
        <f>MATCH(照会事項[[#This Row],[選択肢]],選択肢PD用[選択肢],0)</f>
        <v>#N/A</v>
      </c>
      <c r="I92" s="22" t="e">
        <f>INDEX(選択肢PD用[選択肢個数],照会事項[[#This Row],[選択肢PD行番号]])</f>
        <v>#N/A</v>
      </c>
      <c r="J92" s="22" t="b">
        <f>照会事項[[#This Row],[補足]]=見出し</f>
        <v>0</v>
      </c>
      <c r="K92" s="22" t="b">
        <f ca="1">AND(TRIM(照会事項[[#This Row],[照会事項]])&lt;&gt;"",OFFSET(照会事項[[#This Row],[IsQuestion]],1,0))</f>
        <v>0</v>
      </c>
      <c r="L92" s="22" t="b">
        <f>NOT(ISBLANK(照会事項[[#This Row],[選択肢]]))</f>
        <v>0</v>
      </c>
      <c r="M92" s="22" t="b">
        <f>照会事項[[#This Row],[回答入力単位・形式]]=Keyword条件_回答形式選択</f>
        <v>0</v>
      </c>
      <c r="N92" s="22" t="b">
        <f>_xlfn.XOR(照会事項[[#This Row],[Fwk選択肢あり]],照会事項[[#This Row],[Fwk回答形式選択]])</f>
        <v>0</v>
      </c>
      <c r="O92" s="22" t="b">
        <f>LEFT(照会事項[[#This Row],[照会事項入力用]],1)="◤"</f>
        <v>0</v>
      </c>
      <c r="P92" s="22" t="b">
        <f>ISBLANK(照会事項[[#This Row],[回答]])</f>
        <v>1</v>
      </c>
      <c r="Q92" s="22" t="b">
        <f>AND(照会事項[[#This Row],[IsQuestion]],照会事項[[#This Row],[Fwk回答欄空き]],NOT(照会事項[[#This Row],[Fwk要回答条件あり]]))</f>
        <v>1</v>
      </c>
      <c r="R92" s="22" t="b">
        <f>AND(照会事項[[#This Row],[IsQuestion]],照会事項[[#This Row],[Fwk回答欄空き]],照会事項[[#This Row],[Fwk要回答条件あり]])</f>
        <v>0</v>
      </c>
      <c r="S92" s="22" t="b">
        <f>ISNUMBER(FIND(Keyword変換後_要補足説明,照会事項[[#This Row],[回答]]))</f>
        <v>0</v>
      </c>
      <c r="T92" s="22" t="b">
        <f>ISBLANK(照会事項[[#This Row],[補足説明]])</f>
        <v>1</v>
      </c>
      <c r="U92" s="22" t="b">
        <f>AND(照会事項[[#This Row],[Fwk要補足説明]],照会事項[[#This Row],[Fwk補足説明空き]])</f>
        <v>0</v>
      </c>
      <c r="V92" s="22"/>
      <c r="W92" s="21" t="s">
        <v>292</v>
      </c>
      <c r="X92" s="23"/>
      <c r="Y92" s="29"/>
      <c r="Z92" s="25" t="s">
        <v>3</v>
      </c>
      <c r="AA92" s="13"/>
      <c r="AC92" s="20"/>
    </row>
    <row r="93" spans="1:29" ht="41.1" customHeight="1" x14ac:dyDescent="0.25">
      <c r="A93" s="32" t="str">
        <f>IF(照会事項[[#This Row],[IsQuestion]],照会事項[[#This Row],[SEQ]],"")</f>
        <v/>
      </c>
      <c r="B93" s="29" t="str">
        <f>CONCATENATE(照会事項[[#This Row],[照会事項補足]],照会事項[[#This Row],[照会事項入力用]],照会事項[[#This Row],[照会事項選択肢]])</f>
        <v>※ 例：施設位置（地図）から選択、短縮番号入力、ボタン切替（施設ボタン等）…など</v>
      </c>
      <c r="C93" s="30" t="b">
        <f>AND(照会事項[[#This Row],[照会事項入力用]]&lt;&gt;"",照会事項[[#This Row],[補足]]="")</f>
        <v>0</v>
      </c>
      <c r="D93" s="22">
        <f>IF(照会事項[[#This Row],[IsQuestion]],1,0)</f>
        <v>0</v>
      </c>
      <c r="E93" s="30">
        <f ca="1">IFERROR(OFFSET(照会事項[[#This Row],[SEQ]],-1,0)+照会事項[[#This Row],[CountUp]],照会事項[[#This Row],[CountUp]])</f>
        <v>45</v>
      </c>
      <c r="F93" s="22" t="str">
        <f>TEXT(照会事項[[#This Row],[補足]],表示形式_照会事項補足)</f>
        <v xml:space="preserve">※ </v>
      </c>
      <c r="G93" s="22" t="str">
        <f>IF(照会事項[[#This Row],[Fwk回答形式選択]],CONCATENATE(改行,Keyword質問事項_選択肢,SUBSTITUTE(照会事項[[#This Row],[選択肢]],Keyword変換前_要補足説明,Keyword変換後_要補足説明)),"")</f>
        <v/>
      </c>
      <c r="H93" s="22" t="e">
        <f>MATCH(照会事項[[#This Row],[選択肢]],選択肢PD用[選択肢],0)</f>
        <v>#N/A</v>
      </c>
      <c r="I93" s="22" t="e">
        <f>INDEX(選択肢PD用[選択肢個数],照会事項[[#This Row],[選択肢PD行番号]])</f>
        <v>#N/A</v>
      </c>
      <c r="J93" s="22" t="b">
        <f>照会事項[[#This Row],[補足]]=見出し</f>
        <v>0</v>
      </c>
      <c r="K93" s="22" t="b">
        <f ca="1">AND(TRIM(照会事項[[#This Row],[照会事項]])&lt;&gt;"",OFFSET(照会事項[[#This Row],[IsQuestion]],1,0))</f>
        <v>0</v>
      </c>
      <c r="L93" s="22" t="b">
        <f>NOT(ISBLANK(照会事項[[#This Row],[選択肢]]))</f>
        <v>0</v>
      </c>
      <c r="M93" s="22" t="b">
        <f>照会事項[[#This Row],[回答入力単位・形式]]=Keyword条件_回答形式選択</f>
        <v>0</v>
      </c>
      <c r="N93" s="22" t="b">
        <f>_xlfn.XOR(照会事項[[#This Row],[Fwk選択肢あり]],照会事項[[#This Row],[Fwk回答形式選択]])</f>
        <v>0</v>
      </c>
      <c r="O93" s="30" t="b">
        <f>LEFT(照会事項[[#This Row],[照会事項入力用]],1)="◤"</f>
        <v>0</v>
      </c>
      <c r="P93" s="30" t="b">
        <f>ISBLANK(照会事項[[#This Row],[回答]])</f>
        <v>1</v>
      </c>
      <c r="Q93" s="30" t="b">
        <f>AND(照会事項[[#This Row],[IsQuestion]],照会事項[[#This Row],[Fwk回答欄空き]],NOT(照会事項[[#This Row],[Fwk要回答条件あり]]))</f>
        <v>0</v>
      </c>
      <c r="R93" s="30" t="b">
        <f>AND(照会事項[[#This Row],[IsQuestion]],照会事項[[#This Row],[Fwk回答欄空き]],照会事項[[#This Row],[Fwk要回答条件あり]])</f>
        <v>0</v>
      </c>
      <c r="S93" s="22" t="b">
        <f>ISNUMBER(FIND(Keyword変換後_要補足説明,照会事項[[#This Row],[回答]]))</f>
        <v>0</v>
      </c>
      <c r="T93" s="22" t="b">
        <f>ISBLANK(照会事項[[#This Row],[補足説明]])</f>
        <v>1</v>
      </c>
      <c r="U93" s="22" t="b">
        <f>AND(照会事項[[#This Row],[Fwk要補足説明]],照会事項[[#This Row],[Fwk補足説明空き]])</f>
        <v>0</v>
      </c>
      <c r="V93" s="22"/>
      <c r="W93" s="21" t="s">
        <v>226</v>
      </c>
      <c r="X93" s="23" t="s">
        <v>4</v>
      </c>
      <c r="Y93" s="29"/>
      <c r="Z93" s="25"/>
      <c r="AA93" s="5"/>
    </row>
    <row r="94" spans="1:29" ht="41.1" customHeight="1" x14ac:dyDescent="0.25">
      <c r="A94" s="32" t="str">
        <f>IF(照会事項[[#This Row],[IsQuestion]],照会事項[[#This Row],[SEQ]],"")</f>
        <v/>
      </c>
      <c r="B94" s="21" t="str">
        <f>CONCATENATE(照会事項[[#This Row],[照会事項補足]],照会事項[[#This Row],[照会事項入力用]],照会事項[[#This Row],[照会事項選択肢]])</f>
        <v>※ Q-2の添付資料で確認出来る場合は、補足にQ-2資料参照と記載</v>
      </c>
      <c r="C94" s="22" t="b">
        <f>AND(照会事項[[#This Row],[照会事項入力用]]&lt;&gt;"",照会事項[[#This Row],[補足]]="")</f>
        <v>0</v>
      </c>
      <c r="D94" s="22">
        <f>IF(照会事項[[#This Row],[IsQuestion]],1,0)</f>
        <v>0</v>
      </c>
      <c r="E94" s="22">
        <f ca="1">IFERROR(OFFSET(照会事項[[#This Row],[SEQ]],-1,0)+照会事項[[#This Row],[CountUp]],照会事項[[#This Row],[CountUp]])</f>
        <v>45</v>
      </c>
      <c r="F94" s="22" t="str">
        <f>TEXT(照会事項[[#This Row],[補足]],表示形式_照会事項補足)</f>
        <v xml:space="preserve">※ </v>
      </c>
      <c r="G94" s="22" t="str">
        <f>IF(照会事項[[#This Row],[Fwk回答形式選択]],CONCATENATE(改行,Keyword質問事項_選択肢,SUBSTITUTE(照会事項[[#This Row],[選択肢]],Keyword変換前_要補足説明,Keyword変換後_要補足説明)),"")</f>
        <v/>
      </c>
      <c r="H94" s="22" t="e">
        <f>MATCH(照会事項[[#This Row],[選択肢]],選択肢PD用[選択肢],0)</f>
        <v>#N/A</v>
      </c>
      <c r="I94" s="22" t="e">
        <f>INDEX(選択肢PD用[選択肢個数],照会事項[[#This Row],[選択肢PD行番号]])</f>
        <v>#N/A</v>
      </c>
      <c r="J94" s="22" t="b">
        <f>照会事項[[#This Row],[補足]]=見出し</f>
        <v>0</v>
      </c>
      <c r="K94" s="22" t="b">
        <f ca="1">AND(TRIM(照会事項[[#This Row],[照会事項]])&lt;&gt;"",OFFSET(照会事項[[#This Row],[IsQuestion]],1,0))</f>
        <v>1</v>
      </c>
      <c r="L94" s="22" t="b">
        <f>NOT(ISBLANK(照会事項[[#This Row],[選択肢]]))</f>
        <v>0</v>
      </c>
      <c r="M94" s="22" t="b">
        <f>照会事項[[#This Row],[回答入力単位・形式]]=Keyword条件_回答形式選択</f>
        <v>0</v>
      </c>
      <c r="N94" s="22" t="b">
        <f>_xlfn.XOR(照会事項[[#This Row],[Fwk選択肢あり]],照会事項[[#This Row],[Fwk回答形式選択]])</f>
        <v>0</v>
      </c>
      <c r="O94" s="22" t="b">
        <f>LEFT(照会事項[[#This Row],[照会事項入力用]],1)="◤"</f>
        <v>0</v>
      </c>
      <c r="P94" s="22" t="b">
        <f>ISBLANK(照会事項[[#This Row],[回答]])</f>
        <v>1</v>
      </c>
      <c r="Q94" s="22" t="b">
        <f>AND(照会事項[[#This Row],[IsQuestion]],照会事項[[#This Row],[Fwk回答欄空き]],NOT(照会事項[[#This Row],[Fwk要回答条件あり]]))</f>
        <v>0</v>
      </c>
      <c r="R94" s="22" t="b">
        <f>AND(照会事項[[#This Row],[IsQuestion]],照会事項[[#This Row],[Fwk回答欄空き]],照会事項[[#This Row],[Fwk要回答条件あり]])</f>
        <v>0</v>
      </c>
      <c r="S94" s="22" t="b">
        <f>ISNUMBER(FIND(Keyword変換後_要補足説明,照会事項[[#This Row],[回答]]))</f>
        <v>0</v>
      </c>
      <c r="T94" s="22" t="b">
        <f>ISBLANK(照会事項[[#This Row],[補足説明]])</f>
        <v>1</v>
      </c>
      <c r="U94" s="22" t="b">
        <f>AND(照会事項[[#This Row],[Fwk要補足説明]],照会事項[[#This Row],[Fwk補足説明空き]])</f>
        <v>0</v>
      </c>
      <c r="V94" s="22"/>
      <c r="W94" s="21" t="s">
        <v>191</v>
      </c>
      <c r="X94" s="23" t="s">
        <v>4</v>
      </c>
      <c r="Y94" s="24"/>
      <c r="Z94" s="25" t="s">
        <v>131</v>
      </c>
      <c r="AA94" s="5"/>
    </row>
    <row r="95" spans="1:29" ht="72.95" customHeight="1" x14ac:dyDescent="0.25">
      <c r="A95" s="32">
        <f ca="1">IF(照会事項[[#This Row],[IsQuestion]],照会事項[[#This Row],[SEQ]],"")</f>
        <v>46</v>
      </c>
      <c r="B95" s="21" t="str">
        <f>CONCATENATE(照会事項[[#This Row],[照会事項補足]],照会事項[[#This Row],[照会事項入力用]],照会事項[[#This Row],[照会事項選択肢]])</f>
        <v>監視記録（トレンド）の縦軸や横軸の表示スケールは任意に変更が可能かどうか
▼次からお選びください
可能/不可能/条件による[詳細は補足説明へ記載]</v>
      </c>
      <c r="C95" s="22" t="b">
        <f>AND(照会事項[[#This Row],[照会事項入力用]]&lt;&gt;"",照会事項[[#This Row],[補足]]="")</f>
        <v>1</v>
      </c>
      <c r="D95" s="22">
        <f>IF(照会事項[[#This Row],[IsQuestion]],1,0)</f>
        <v>1</v>
      </c>
      <c r="E95" s="22">
        <f ca="1">IFERROR(OFFSET(照会事項[[#This Row],[SEQ]],-1,0)+照会事項[[#This Row],[CountUp]],照会事項[[#This Row],[CountUp]])</f>
        <v>46</v>
      </c>
      <c r="F95" s="22" t="str">
        <f>TEXT(照会事項[[#This Row],[補足]],表示形式_照会事項補足)</f>
        <v/>
      </c>
      <c r="G95" s="22" t="str">
        <f>IF(照会事項[[#This Row],[Fwk回答形式選択]],CONCATENATE(改行,Keyword質問事項_選択肢,SUBSTITUTE(照会事項[[#This Row],[選択肢]],Keyword変換前_要補足説明,Keyword変換後_要補足説明)),"")</f>
        <v xml:space="preserve">
▼次からお選びください
可能/不可能/条件による[詳細は補足説明へ記載]</v>
      </c>
      <c r="H95" s="22">
        <f>MATCH(照会事項[[#This Row],[選択肢]],選択肢PD用[選択肢],0)</f>
        <v>5</v>
      </c>
      <c r="I95" s="22">
        <f>INDEX(選択肢PD用[選択肢個数],照会事項[[#This Row],[選択肢PD行番号]])</f>
        <v>3</v>
      </c>
      <c r="J95" s="22" t="b">
        <f>照会事項[[#This Row],[補足]]=見出し</f>
        <v>0</v>
      </c>
      <c r="K95" s="22" t="b">
        <f ca="1">AND(TRIM(照会事項[[#This Row],[照会事項]])&lt;&gt;"",OFFSET(照会事項[[#This Row],[IsQuestion]],1,0))</f>
        <v>1</v>
      </c>
      <c r="L95" s="22" t="b">
        <f>NOT(ISBLANK(照会事項[[#This Row],[選択肢]]))</f>
        <v>1</v>
      </c>
      <c r="M95" s="22" t="b">
        <f>照会事項[[#This Row],[回答入力単位・形式]]=Keyword条件_回答形式選択</f>
        <v>1</v>
      </c>
      <c r="N95" s="22" t="b">
        <f>_xlfn.XOR(照会事項[[#This Row],[Fwk選択肢あり]],照会事項[[#This Row],[Fwk回答形式選択]])</f>
        <v>0</v>
      </c>
      <c r="O95" s="22" t="b">
        <f>LEFT(照会事項[[#This Row],[照会事項入力用]],1)="◤"</f>
        <v>0</v>
      </c>
      <c r="P95" s="22" t="b">
        <f>ISBLANK(照会事項[[#This Row],[回答]])</f>
        <v>1</v>
      </c>
      <c r="Q95" s="22" t="b">
        <f>AND(照会事項[[#This Row],[IsQuestion]],照会事項[[#This Row],[Fwk回答欄空き]],NOT(照会事項[[#This Row],[Fwk要回答条件あり]]))</f>
        <v>1</v>
      </c>
      <c r="R95" s="22" t="b">
        <f>AND(照会事項[[#This Row],[IsQuestion]],照会事項[[#This Row],[Fwk回答欄空き]],照会事項[[#This Row],[Fwk要回答条件あり]])</f>
        <v>0</v>
      </c>
      <c r="S95" s="22" t="b">
        <f>ISNUMBER(FIND(Keyword変換後_要補足説明,照会事項[[#This Row],[回答]]))</f>
        <v>0</v>
      </c>
      <c r="T95" s="22" t="b">
        <f>ISBLANK(照会事項[[#This Row],[補足説明]])</f>
        <v>1</v>
      </c>
      <c r="U95" s="22" t="b">
        <f>AND(照会事項[[#This Row],[Fwk要補足説明]],照会事項[[#This Row],[Fwk補足説明空き]])</f>
        <v>0</v>
      </c>
      <c r="V95" s="22"/>
      <c r="W95" s="21" t="s">
        <v>232</v>
      </c>
      <c r="X95" s="23"/>
      <c r="Y95" s="24" t="s">
        <v>138</v>
      </c>
      <c r="Z95" s="25" t="s">
        <v>2</v>
      </c>
      <c r="AA95" s="13"/>
      <c r="AC95" s="20"/>
    </row>
    <row r="96" spans="1:29" ht="41.1" customHeight="1" x14ac:dyDescent="0.25">
      <c r="A96" s="32">
        <f ca="1">IF(照会事項[[#This Row],[IsQuestion]],照会事項[[#This Row],[SEQ]],"")</f>
        <v>47</v>
      </c>
      <c r="B96" s="21" t="str">
        <f>CONCATENATE(照会事項[[#This Row],[照会事項補足]],照会事項[[#This Row],[照会事項入力用]],照会事項[[#This Row],[照会事項選択肢]])</f>
        <v>監視記録（トレンド等）は、どれぐらいの情報を一画面中に表示可能かどうか</v>
      </c>
      <c r="C96" s="22" t="b">
        <f>AND(照会事項[[#This Row],[照会事項入力用]]&lt;&gt;"",照会事項[[#This Row],[補足]]="")</f>
        <v>1</v>
      </c>
      <c r="D96" s="22">
        <f>IF(照会事項[[#This Row],[IsQuestion]],1,0)</f>
        <v>1</v>
      </c>
      <c r="E96" s="22">
        <f ca="1">IFERROR(OFFSET(照会事項[[#This Row],[SEQ]],-1,0)+照会事項[[#This Row],[CountUp]],照会事項[[#This Row],[CountUp]])</f>
        <v>47</v>
      </c>
      <c r="F96" s="22" t="str">
        <f>TEXT(照会事項[[#This Row],[補足]],表示形式_照会事項補足)</f>
        <v/>
      </c>
      <c r="G96" s="22" t="str">
        <f>IF(照会事項[[#This Row],[Fwk回答形式選択]],CONCATENATE(改行,Keyword質問事項_選択肢,SUBSTITUTE(照会事項[[#This Row],[選択肢]],Keyword変換前_要補足説明,Keyword変換後_要補足説明)),"")</f>
        <v/>
      </c>
      <c r="H96" s="22" t="e">
        <f>MATCH(照会事項[[#This Row],[選択肢]],選択肢PD用[選択肢],0)</f>
        <v>#N/A</v>
      </c>
      <c r="I96" s="22" t="e">
        <f>INDEX(選択肢PD用[選択肢個数],照会事項[[#This Row],[選択肢PD行番号]])</f>
        <v>#N/A</v>
      </c>
      <c r="J96" s="22" t="b">
        <f>照会事項[[#This Row],[補足]]=見出し</f>
        <v>0</v>
      </c>
      <c r="K96" s="22" t="b">
        <f ca="1">AND(TRIM(照会事項[[#This Row],[照会事項]])&lt;&gt;"",OFFSET(照会事項[[#This Row],[IsQuestion]],1,0))</f>
        <v>0</v>
      </c>
      <c r="L96" s="22" t="b">
        <f>NOT(ISBLANK(照会事項[[#This Row],[選択肢]]))</f>
        <v>0</v>
      </c>
      <c r="M96" s="22" t="b">
        <f>照会事項[[#This Row],[回答入力単位・形式]]=Keyword条件_回答形式選択</f>
        <v>0</v>
      </c>
      <c r="N96" s="22" t="b">
        <f>_xlfn.XOR(照会事項[[#This Row],[Fwk選択肢あり]],照会事項[[#This Row],[Fwk回答形式選択]])</f>
        <v>0</v>
      </c>
      <c r="O96" s="22" t="b">
        <f>LEFT(照会事項[[#This Row],[照会事項入力用]],1)="◤"</f>
        <v>0</v>
      </c>
      <c r="P96" s="22" t="b">
        <f>ISBLANK(照会事項[[#This Row],[回答]])</f>
        <v>1</v>
      </c>
      <c r="Q96" s="22" t="b">
        <f>AND(照会事項[[#This Row],[IsQuestion]],照会事項[[#This Row],[Fwk回答欄空き]],NOT(照会事項[[#This Row],[Fwk要回答条件あり]]))</f>
        <v>1</v>
      </c>
      <c r="R96" s="22" t="b">
        <f>AND(照会事項[[#This Row],[IsQuestion]],照会事項[[#This Row],[Fwk回答欄空き]],照会事項[[#This Row],[Fwk要回答条件あり]])</f>
        <v>0</v>
      </c>
      <c r="S96" s="22" t="b">
        <f>ISNUMBER(FIND(Keyword変換後_要補足説明,照会事項[[#This Row],[回答]]))</f>
        <v>0</v>
      </c>
      <c r="T96" s="22" t="b">
        <f>ISBLANK(照会事項[[#This Row],[補足説明]])</f>
        <v>1</v>
      </c>
      <c r="U96" s="22" t="b">
        <f>AND(照会事項[[#This Row],[Fwk要補足説明]],照会事項[[#This Row],[Fwk補足説明空き]])</f>
        <v>0</v>
      </c>
      <c r="V96" s="22"/>
      <c r="W96" s="21" t="s">
        <v>233</v>
      </c>
      <c r="X96" s="23"/>
      <c r="Y96" s="29"/>
      <c r="Z96" s="25" t="s">
        <v>3</v>
      </c>
      <c r="AA96" s="5"/>
      <c r="AC96" s="20"/>
    </row>
    <row r="97" spans="1:29" ht="57" customHeight="1" x14ac:dyDescent="0.25">
      <c r="A97" s="32" t="str">
        <f>IF(照会事項[[#This Row],[IsQuestion]],照会事項[[#This Row],[SEQ]],"")</f>
        <v/>
      </c>
      <c r="B97" s="29" t="str">
        <f>CONCATENATE(照会事項[[#This Row],[照会事項補足]],照会事項[[#This Row],[照会事項入力用]],照会事項[[#This Row],[照会事項選択肢]])</f>
        <v>※ 例：表示施設は○～○箇所まで任意に同時選択可能、スケールは72時間（3日分）～168時間（7日分）、任意の日数（最大30日）…など</v>
      </c>
      <c r="C97" s="30" t="b">
        <f>AND(照会事項[[#This Row],[照会事項入力用]]&lt;&gt;"",照会事項[[#This Row],[補足]]="")</f>
        <v>0</v>
      </c>
      <c r="D97" s="22">
        <f>IF(照会事項[[#This Row],[IsQuestion]],1,0)</f>
        <v>0</v>
      </c>
      <c r="E97" s="30">
        <f ca="1">IFERROR(OFFSET(照会事項[[#This Row],[SEQ]],-1,0)+照会事項[[#This Row],[CountUp]],照会事項[[#This Row],[CountUp]])</f>
        <v>47</v>
      </c>
      <c r="F97" s="22" t="str">
        <f>TEXT(照会事項[[#This Row],[補足]],表示形式_照会事項補足)</f>
        <v xml:space="preserve">※ </v>
      </c>
      <c r="G97" s="22" t="str">
        <f>IF(照会事項[[#This Row],[Fwk回答形式選択]],CONCATENATE(改行,Keyword質問事項_選択肢,SUBSTITUTE(照会事項[[#This Row],[選択肢]],Keyword変換前_要補足説明,Keyword変換後_要補足説明)),"")</f>
        <v/>
      </c>
      <c r="H97" s="22" t="e">
        <f>MATCH(照会事項[[#This Row],[選択肢]],選択肢PD用[選択肢],0)</f>
        <v>#N/A</v>
      </c>
      <c r="I97" s="22" t="e">
        <f>INDEX(選択肢PD用[選択肢個数],照会事項[[#This Row],[選択肢PD行番号]])</f>
        <v>#N/A</v>
      </c>
      <c r="J97" s="22" t="b">
        <f>照会事項[[#This Row],[補足]]=見出し</f>
        <v>0</v>
      </c>
      <c r="K97" s="22" t="b">
        <f ca="1">AND(TRIM(照会事項[[#This Row],[照会事項]])&lt;&gt;"",OFFSET(照会事項[[#This Row],[IsQuestion]],1,0))</f>
        <v>1</v>
      </c>
      <c r="L97" s="22" t="b">
        <f>NOT(ISBLANK(照会事項[[#This Row],[選択肢]]))</f>
        <v>0</v>
      </c>
      <c r="M97" s="22" t="b">
        <f>照会事項[[#This Row],[回答入力単位・形式]]=Keyword条件_回答形式選択</f>
        <v>0</v>
      </c>
      <c r="N97" s="22" t="b">
        <f>_xlfn.XOR(照会事項[[#This Row],[Fwk選択肢あり]],照会事項[[#This Row],[Fwk回答形式選択]])</f>
        <v>0</v>
      </c>
      <c r="O97" s="30" t="b">
        <f>LEFT(照会事項[[#This Row],[照会事項入力用]],1)="◤"</f>
        <v>0</v>
      </c>
      <c r="P97" s="30" t="b">
        <f>ISBLANK(照会事項[[#This Row],[回答]])</f>
        <v>1</v>
      </c>
      <c r="Q97" s="30" t="b">
        <f>AND(照会事項[[#This Row],[IsQuestion]],照会事項[[#This Row],[Fwk回答欄空き]],NOT(照会事項[[#This Row],[Fwk要回答条件あり]]))</f>
        <v>0</v>
      </c>
      <c r="R97" s="30" t="b">
        <f>AND(照会事項[[#This Row],[IsQuestion]],照会事項[[#This Row],[Fwk回答欄空き]],照会事項[[#This Row],[Fwk要回答条件あり]])</f>
        <v>0</v>
      </c>
      <c r="S97" s="22" t="b">
        <f>ISNUMBER(FIND(Keyword変換後_要補足説明,照会事項[[#This Row],[回答]]))</f>
        <v>0</v>
      </c>
      <c r="T97" s="22" t="b">
        <f>ISBLANK(照会事項[[#This Row],[補足説明]])</f>
        <v>1</v>
      </c>
      <c r="U97" s="22" t="b">
        <f>AND(照会事項[[#This Row],[Fwk要補足説明]],照会事項[[#This Row],[Fwk補足説明空き]])</f>
        <v>0</v>
      </c>
      <c r="V97" s="22"/>
      <c r="W97" s="21" t="s">
        <v>241</v>
      </c>
      <c r="X97" s="23" t="s">
        <v>4</v>
      </c>
      <c r="Y97" s="29"/>
      <c r="Z97" s="25"/>
      <c r="AA97" s="5"/>
      <c r="AC97" s="20"/>
    </row>
    <row r="98" spans="1:29" ht="41.1" customHeight="1" x14ac:dyDescent="0.25">
      <c r="A98" s="32">
        <f ca="1">IF(照会事項[[#This Row],[IsQuestion]],照会事項[[#This Row],[SEQ]],"")</f>
        <v>48</v>
      </c>
      <c r="B98" s="21" t="str">
        <f>CONCATENATE(照会事項[[#This Row],[照会事項補足]],照会事項[[#This Row],[照会事項入力用]],照会事項[[#This Row],[照会事項選択肢]])</f>
        <v>同一施設の監視データ（トレンド）を比較参照する場合、過去何年分くらいまで、同時に表示が可能かどうか</v>
      </c>
      <c r="C98" s="22" t="b">
        <f>AND(照会事項[[#This Row],[照会事項入力用]]&lt;&gt;"",照会事項[[#This Row],[補足]]="")</f>
        <v>1</v>
      </c>
      <c r="D98" s="22">
        <f>IF(照会事項[[#This Row],[IsQuestion]],1,0)</f>
        <v>1</v>
      </c>
      <c r="E98" s="22">
        <f ca="1">IFERROR(OFFSET(照会事項[[#This Row],[SEQ]],-1,0)+照会事項[[#This Row],[CountUp]],照会事項[[#This Row],[CountUp]])</f>
        <v>48</v>
      </c>
      <c r="F98" s="22" t="str">
        <f>TEXT(照会事項[[#This Row],[補足]],表示形式_照会事項補足)</f>
        <v/>
      </c>
      <c r="G98" s="22" t="str">
        <f>IF(照会事項[[#This Row],[Fwk回答形式選択]],CONCATENATE(改行,Keyword質問事項_選択肢,SUBSTITUTE(照会事項[[#This Row],[選択肢]],Keyword変換前_要補足説明,Keyword変換後_要補足説明)),"")</f>
        <v/>
      </c>
      <c r="H98" s="22" t="e">
        <f>MATCH(照会事項[[#This Row],[選択肢]],選択肢PD用[選択肢],0)</f>
        <v>#N/A</v>
      </c>
      <c r="I98" s="22" t="e">
        <f>INDEX(選択肢PD用[選択肢個数],照会事項[[#This Row],[選択肢PD行番号]])</f>
        <v>#N/A</v>
      </c>
      <c r="J98" s="22" t="b">
        <f>照会事項[[#This Row],[補足]]=見出し</f>
        <v>0</v>
      </c>
      <c r="K98" s="22" t="b">
        <f ca="1">AND(TRIM(照会事項[[#This Row],[照会事項]])&lt;&gt;"",OFFSET(照会事項[[#This Row],[IsQuestion]],1,0))</f>
        <v>1</v>
      </c>
      <c r="L98" s="22" t="b">
        <f>NOT(ISBLANK(照会事項[[#This Row],[選択肢]]))</f>
        <v>0</v>
      </c>
      <c r="M98" s="22" t="b">
        <f>照会事項[[#This Row],[回答入力単位・形式]]=Keyword条件_回答形式選択</f>
        <v>0</v>
      </c>
      <c r="N98" s="22" t="b">
        <f>_xlfn.XOR(照会事項[[#This Row],[Fwk選択肢あり]],照会事項[[#This Row],[Fwk回答形式選択]])</f>
        <v>0</v>
      </c>
      <c r="O98" s="22" t="b">
        <f>LEFT(照会事項[[#This Row],[照会事項入力用]],1)="◤"</f>
        <v>0</v>
      </c>
      <c r="P98" s="22" t="b">
        <f>ISBLANK(照会事項[[#This Row],[回答]])</f>
        <v>1</v>
      </c>
      <c r="Q98" s="22" t="b">
        <f>AND(照会事項[[#This Row],[IsQuestion]],照会事項[[#This Row],[Fwk回答欄空き]],NOT(照会事項[[#This Row],[Fwk要回答条件あり]]))</f>
        <v>1</v>
      </c>
      <c r="R98" s="22" t="b">
        <f>AND(照会事項[[#This Row],[IsQuestion]],照会事項[[#This Row],[Fwk回答欄空き]],照会事項[[#This Row],[Fwk要回答条件あり]])</f>
        <v>0</v>
      </c>
      <c r="S98" s="22" t="b">
        <f>ISNUMBER(FIND(Keyword変換後_要補足説明,照会事項[[#This Row],[回答]]))</f>
        <v>0</v>
      </c>
      <c r="T98" s="22" t="b">
        <f>ISBLANK(照会事項[[#This Row],[補足説明]])</f>
        <v>1</v>
      </c>
      <c r="U98" s="22" t="b">
        <f>AND(照会事項[[#This Row],[Fwk要補足説明]],照会事項[[#This Row],[Fwk補足説明空き]])</f>
        <v>0</v>
      </c>
      <c r="V98" s="22"/>
      <c r="W98" s="21" t="s">
        <v>242</v>
      </c>
      <c r="X98" s="23"/>
      <c r="Y98" s="29"/>
      <c r="Z98" s="25" t="s">
        <v>3</v>
      </c>
      <c r="AA98" s="5"/>
      <c r="AC98" s="20"/>
    </row>
    <row r="99" spans="1:29" ht="41.1" customHeight="1" x14ac:dyDescent="0.25">
      <c r="A99" s="32">
        <f ca="1">IF(照会事項[[#This Row],[IsQuestion]],照会事項[[#This Row],[SEQ]],"")</f>
        <v>49</v>
      </c>
      <c r="B99" s="29" t="str">
        <f>CONCATENATE(照会事項[[#This Row],[照会事項補足]],照会事項[[#This Row],[照会事項入力用]],照会事項[[#This Row],[照会事項選択肢]])</f>
        <v>監視装置における、監視データ（トレンド履歴など）の保存期間はどれ位かを記載</v>
      </c>
      <c r="C99" s="30" t="b">
        <f>AND(照会事項[[#This Row],[照会事項入力用]]&lt;&gt;"",照会事項[[#This Row],[補足]]="")</f>
        <v>1</v>
      </c>
      <c r="D99" s="22">
        <f>IF(照会事項[[#This Row],[IsQuestion]],1,0)</f>
        <v>1</v>
      </c>
      <c r="E99" s="30">
        <f ca="1">IFERROR(OFFSET(照会事項[[#This Row],[SEQ]],-1,0)+照会事項[[#This Row],[CountUp]],照会事項[[#This Row],[CountUp]])</f>
        <v>49</v>
      </c>
      <c r="F99" s="22" t="str">
        <f>TEXT(照会事項[[#This Row],[補足]],表示形式_照会事項補足)</f>
        <v/>
      </c>
      <c r="G99" s="22" t="str">
        <f>IF(照会事項[[#This Row],[Fwk回答形式選択]],CONCATENATE(改行,Keyword質問事項_選択肢,SUBSTITUTE(照会事項[[#This Row],[選択肢]],Keyword変換前_要補足説明,Keyword変換後_要補足説明)),"")</f>
        <v/>
      </c>
      <c r="H99" s="22" t="e">
        <f>MATCH(照会事項[[#This Row],[選択肢]],選択肢PD用[選択肢],0)</f>
        <v>#N/A</v>
      </c>
      <c r="I99" s="22" t="e">
        <f>INDEX(選択肢PD用[選択肢個数],照会事項[[#This Row],[選択肢PD行番号]])</f>
        <v>#N/A</v>
      </c>
      <c r="J99" s="22" t="b">
        <f>照会事項[[#This Row],[補足]]=見出し</f>
        <v>0</v>
      </c>
      <c r="K99" s="22" t="b">
        <f ca="1">AND(TRIM(照会事項[[#This Row],[照会事項]])&lt;&gt;"",OFFSET(照会事項[[#This Row],[IsQuestion]],1,0))</f>
        <v>0</v>
      </c>
      <c r="L99" s="22" t="b">
        <f>NOT(ISBLANK(照会事項[[#This Row],[選択肢]]))</f>
        <v>0</v>
      </c>
      <c r="M99" s="22" t="b">
        <f>照会事項[[#This Row],[回答入力単位・形式]]=Keyword条件_回答形式選択</f>
        <v>0</v>
      </c>
      <c r="N99" s="22" t="b">
        <f>_xlfn.XOR(照会事項[[#This Row],[Fwk選択肢あり]],照会事項[[#This Row],[Fwk回答形式選択]])</f>
        <v>0</v>
      </c>
      <c r="O99" s="30" t="b">
        <f>LEFT(照会事項[[#This Row],[照会事項入力用]],1)="◤"</f>
        <v>0</v>
      </c>
      <c r="P99" s="30" t="b">
        <f>ISBLANK(照会事項[[#This Row],[回答]])</f>
        <v>1</v>
      </c>
      <c r="Q99" s="30" t="b">
        <f>AND(照会事項[[#This Row],[IsQuestion]],照会事項[[#This Row],[Fwk回答欄空き]],NOT(照会事項[[#This Row],[Fwk要回答条件あり]]))</f>
        <v>1</v>
      </c>
      <c r="R99" s="30" t="b">
        <f>AND(照会事項[[#This Row],[IsQuestion]],照会事項[[#This Row],[Fwk回答欄空き]],照会事項[[#This Row],[Fwk要回答条件あり]])</f>
        <v>0</v>
      </c>
      <c r="S99" s="22" t="b">
        <f>ISNUMBER(FIND(Keyword変換後_要補足説明,照会事項[[#This Row],[回答]]))</f>
        <v>0</v>
      </c>
      <c r="T99" s="22" t="b">
        <f>ISBLANK(照会事項[[#This Row],[補足説明]])</f>
        <v>1</v>
      </c>
      <c r="U99" s="22" t="b">
        <f>AND(照会事項[[#This Row],[Fwk要補足説明]],照会事項[[#This Row],[Fwk補足説明空き]])</f>
        <v>0</v>
      </c>
      <c r="V99" s="22"/>
      <c r="W99" s="21" t="s">
        <v>177</v>
      </c>
      <c r="X99" s="23"/>
      <c r="Y99" s="29"/>
      <c r="Z99" s="25" t="s">
        <v>3</v>
      </c>
      <c r="AA99" s="5"/>
      <c r="AC99" s="20"/>
    </row>
    <row r="100" spans="1:29" ht="24.95" customHeight="1" x14ac:dyDescent="0.25">
      <c r="A100" s="32" t="str">
        <f>IF(照会事項[[#This Row],[IsQuestion]],照会事項[[#This Row],[SEQ]],"")</f>
        <v/>
      </c>
      <c r="B100" s="21" t="str">
        <f>CONCATENATE(照会事項[[#This Row],[照会事項補足]],照会事項[[#This Row],[照会事項入力用]],照会事項[[#This Row],[照会事項選択肢]])</f>
        <v>※ 例：60ヶ月（5年）、120ヶ月（10年）、制限なし…等</v>
      </c>
      <c r="C100" s="22" t="b">
        <f>AND(照会事項[[#This Row],[照会事項入力用]]&lt;&gt;"",照会事項[[#This Row],[補足]]="")</f>
        <v>0</v>
      </c>
      <c r="D100" s="22">
        <f>IF(照会事項[[#This Row],[IsQuestion]],1,0)</f>
        <v>0</v>
      </c>
      <c r="E100" s="22">
        <f ca="1">IFERROR(OFFSET(照会事項[[#This Row],[SEQ]],-1,0)+照会事項[[#This Row],[CountUp]],照会事項[[#This Row],[CountUp]])</f>
        <v>49</v>
      </c>
      <c r="F100" s="22" t="str">
        <f>TEXT(照会事項[[#This Row],[補足]],表示形式_照会事項補足)</f>
        <v xml:space="preserve">※ </v>
      </c>
      <c r="G100" s="22" t="str">
        <f>IF(照会事項[[#This Row],[Fwk回答形式選択]],CONCATENATE(改行,Keyword質問事項_選択肢,SUBSTITUTE(照会事項[[#This Row],[選択肢]],Keyword変換前_要補足説明,Keyword変換後_要補足説明)),"")</f>
        <v/>
      </c>
      <c r="H100" s="22" t="e">
        <f>MATCH(照会事項[[#This Row],[選択肢]],選択肢PD用[選択肢],0)</f>
        <v>#N/A</v>
      </c>
      <c r="I100" s="22" t="e">
        <f>INDEX(選択肢PD用[選択肢個数],照会事項[[#This Row],[選択肢PD行番号]])</f>
        <v>#N/A</v>
      </c>
      <c r="J100" s="22" t="b">
        <f>照会事項[[#This Row],[補足]]=見出し</f>
        <v>0</v>
      </c>
      <c r="K100" s="22" t="b">
        <f ca="1">AND(TRIM(照会事項[[#This Row],[照会事項]])&lt;&gt;"",OFFSET(照会事項[[#This Row],[IsQuestion]],1,0))</f>
        <v>1</v>
      </c>
      <c r="L100" s="22" t="b">
        <f>NOT(ISBLANK(照会事項[[#This Row],[選択肢]]))</f>
        <v>0</v>
      </c>
      <c r="M100" s="22" t="b">
        <f>照会事項[[#This Row],[回答入力単位・形式]]=Keyword条件_回答形式選択</f>
        <v>0</v>
      </c>
      <c r="N100" s="22" t="b">
        <f>_xlfn.XOR(照会事項[[#This Row],[Fwk選択肢あり]],照会事項[[#This Row],[Fwk回答形式選択]])</f>
        <v>0</v>
      </c>
      <c r="O100" s="22" t="b">
        <f>LEFT(照会事項[[#This Row],[照会事項入力用]],1)="◤"</f>
        <v>0</v>
      </c>
      <c r="P100" s="22" t="b">
        <f>ISBLANK(照会事項[[#This Row],[回答]])</f>
        <v>1</v>
      </c>
      <c r="Q100" s="22" t="b">
        <f>AND(照会事項[[#This Row],[IsQuestion]],照会事項[[#This Row],[Fwk回答欄空き]],NOT(照会事項[[#This Row],[Fwk要回答条件あり]]))</f>
        <v>0</v>
      </c>
      <c r="R100" s="22" t="b">
        <f>AND(照会事項[[#This Row],[IsQuestion]],照会事項[[#This Row],[Fwk回答欄空き]],照会事項[[#This Row],[Fwk要回答条件あり]])</f>
        <v>0</v>
      </c>
      <c r="S100" s="22" t="b">
        <f>ISNUMBER(FIND(Keyword変換後_要補足説明,照会事項[[#This Row],[回答]]))</f>
        <v>0</v>
      </c>
      <c r="T100" s="22" t="b">
        <f>ISBLANK(照会事項[[#This Row],[補足説明]])</f>
        <v>1</v>
      </c>
      <c r="U100" s="22" t="b">
        <f>AND(照会事項[[#This Row],[Fwk要補足説明]],照会事項[[#This Row],[Fwk補足説明空き]])</f>
        <v>0</v>
      </c>
      <c r="V100" s="22"/>
      <c r="W100" s="21" t="s">
        <v>105</v>
      </c>
      <c r="X100" s="23" t="s">
        <v>4</v>
      </c>
      <c r="Y100" s="24"/>
      <c r="Z100" s="25"/>
      <c r="AA100" s="5"/>
      <c r="AC100" s="20"/>
    </row>
    <row r="101" spans="1:29" ht="72.95" customHeight="1" x14ac:dyDescent="0.25">
      <c r="A101" s="32">
        <f ca="1">IF(照会事項[[#This Row],[IsQuestion]],照会事項[[#This Row],[SEQ]],"")</f>
        <v>50</v>
      </c>
      <c r="B101" s="21" t="str">
        <f>CONCATENATE(照会事項[[#This Row],[照会事項補足]],照会事項[[#This Row],[照会事項入力用]],照会事項[[#This Row],[照会事項選択肢]])</f>
        <v>監視装置における、監視システムに係るデータ（トレンド、日報、決裁情報など）は抽出し、外部媒体に保存が可能かどうか
▼次からお選びください
可能/不可能/条件による[詳細は補足説明へ記載]</v>
      </c>
      <c r="C101" s="22" t="b">
        <f>AND(照会事項[[#This Row],[照会事項入力用]]&lt;&gt;"",照会事項[[#This Row],[補足]]="")</f>
        <v>1</v>
      </c>
      <c r="D101" s="22">
        <f>IF(照会事項[[#This Row],[IsQuestion]],1,0)</f>
        <v>1</v>
      </c>
      <c r="E101" s="22">
        <f ca="1">IFERROR(OFFSET(照会事項[[#This Row],[SEQ]],-1,0)+照会事項[[#This Row],[CountUp]],照会事項[[#This Row],[CountUp]])</f>
        <v>50</v>
      </c>
      <c r="F101" s="22" t="str">
        <f>TEXT(照会事項[[#This Row],[補足]],表示形式_照会事項補足)</f>
        <v/>
      </c>
      <c r="G101" s="22" t="str">
        <f>IF(照会事項[[#This Row],[Fwk回答形式選択]],CONCATENATE(改行,Keyword質問事項_選択肢,SUBSTITUTE(照会事項[[#This Row],[選択肢]],Keyword変換前_要補足説明,Keyword変換後_要補足説明)),"")</f>
        <v xml:space="preserve">
▼次からお選びください
可能/不可能/条件による[詳細は補足説明へ記載]</v>
      </c>
      <c r="H101" s="22">
        <f>MATCH(照会事項[[#This Row],[選択肢]],選択肢PD用[選択肢],0)</f>
        <v>5</v>
      </c>
      <c r="I101" s="22">
        <f>INDEX(選択肢PD用[選択肢個数],照会事項[[#This Row],[選択肢PD行番号]])</f>
        <v>3</v>
      </c>
      <c r="J101" s="22" t="b">
        <f>照会事項[[#This Row],[補足]]=見出し</f>
        <v>0</v>
      </c>
      <c r="K101" s="22" t="b">
        <f ca="1">AND(TRIM(照会事項[[#This Row],[照会事項]])&lt;&gt;"",OFFSET(照会事項[[#This Row],[IsQuestion]],1,0))</f>
        <v>1</v>
      </c>
      <c r="L101" s="22" t="b">
        <f>NOT(ISBLANK(照会事項[[#This Row],[選択肢]]))</f>
        <v>1</v>
      </c>
      <c r="M101" s="22" t="b">
        <f>照会事項[[#This Row],[回答入力単位・形式]]=Keyword条件_回答形式選択</f>
        <v>1</v>
      </c>
      <c r="N101" s="22" t="b">
        <f>_xlfn.XOR(照会事項[[#This Row],[Fwk選択肢あり]],照会事項[[#This Row],[Fwk回答形式選択]])</f>
        <v>0</v>
      </c>
      <c r="O101" s="22" t="b">
        <f>LEFT(照会事項[[#This Row],[照会事項入力用]],1)="◤"</f>
        <v>0</v>
      </c>
      <c r="P101" s="22" t="b">
        <f>ISBLANK(照会事項[[#This Row],[回答]])</f>
        <v>1</v>
      </c>
      <c r="Q101" s="22" t="b">
        <f>AND(照会事項[[#This Row],[IsQuestion]],照会事項[[#This Row],[Fwk回答欄空き]],NOT(照会事項[[#This Row],[Fwk要回答条件あり]]))</f>
        <v>1</v>
      </c>
      <c r="R101" s="22" t="b">
        <f>AND(照会事項[[#This Row],[IsQuestion]],照会事項[[#This Row],[Fwk回答欄空き]],照会事項[[#This Row],[Fwk要回答条件あり]])</f>
        <v>0</v>
      </c>
      <c r="S101" s="22" t="b">
        <f>ISNUMBER(FIND(Keyword変換後_要補足説明,照会事項[[#This Row],[回答]]))</f>
        <v>0</v>
      </c>
      <c r="T101" s="22" t="b">
        <f>ISBLANK(照会事項[[#This Row],[補足説明]])</f>
        <v>1</v>
      </c>
      <c r="U101" s="22" t="b">
        <f>AND(照会事項[[#This Row],[Fwk要補足説明]],照会事項[[#This Row],[Fwk補足説明空き]])</f>
        <v>0</v>
      </c>
      <c r="V101" s="22"/>
      <c r="W101" s="21" t="s">
        <v>293</v>
      </c>
      <c r="X101" s="23"/>
      <c r="Y101" s="24" t="s">
        <v>137</v>
      </c>
      <c r="Z101" s="25" t="s">
        <v>2</v>
      </c>
      <c r="AA101" s="13"/>
      <c r="AC101" s="20"/>
    </row>
    <row r="102" spans="1:29" ht="89.1" customHeight="1" x14ac:dyDescent="0.25">
      <c r="A102" s="32">
        <f ca="1">IF(照会事項[[#This Row],[IsQuestion]],照会事項[[#This Row],[SEQ]],"")</f>
        <v>51</v>
      </c>
      <c r="B102" s="21" t="str">
        <f>CONCATENATE(照会事項[[#This Row],[照会事項補足]],照会事項[[#This Row],[照会事項入力用]],照会事項[[#This Row],[照会事項選択肢]])</f>
        <v>現行システムの監視データ（トレンド、日報等）について、ExcelやCSVファイル化を行った場合、提供を見込む新システムにそのデータを取り込む事が可能かどうか
▼次からお選びください
可能/不可能/条件による[詳細は補足説明へ記載]</v>
      </c>
      <c r="C102" s="22" t="b">
        <f>AND(照会事項[[#This Row],[照会事項入力用]]&lt;&gt;"",照会事項[[#This Row],[補足]]="")</f>
        <v>1</v>
      </c>
      <c r="D102" s="22">
        <f>IF(照会事項[[#This Row],[IsQuestion]],1,0)</f>
        <v>1</v>
      </c>
      <c r="E102" s="22">
        <f ca="1">IFERROR(OFFSET(照会事項[[#This Row],[SEQ]],-1,0)+照会事項[[#This Row],[CountUp]],照会事項[[#This Row],[CountUp]])</f>
        <v>51</v>
      </c>
      <c r="F102" s="22" t="str">
        <f>TEXT(照会事項[[#This Row],[補足]],表示形式_照会事項補足)</f>
        <v/>
      </c>
      <c r="G102" s="22" t="str">
        <f>IF(照会事項[[#This Row],[Fwk回答形式選択]],CONCATENATE(改行,Keyword質問事項_選択肢,SUBSTITUTE(照会事項[[#This Row],[選択肢]],Keyword変換前_要補足説明,Keyword変換後_要補足説明)),"")</f>
        <v xml:space="preserve">
▼次からお選びください
可能/不可能/条件による[詳細は補足説明へ記載]</v>
      </c>
      <c r="H102" s="22">
        <f>MATCH(照会事項[[#This Row],[選択肢]],選択肢PD用[選択肢],0)</f>
        <v>5</v>
      </c>
      <c r="I102" s="22">
        <f>INDEX(選択肢PD用[選択肢個数],照会事項[[#This Row],[選択肢PD行番号]])</f>
        <v>3</v>
      </c>
      <c r="J102" s="22" t="b">
        <f>照会事項[[#This Row],[補足]]=見出し</f>
        <v>0</v>
      </c>
      <c r="K102" s="22" t="b">
        <f ca="1">AND(TRIM(照会事項[[#This Row],[照会事項]])&lt;&gt;"",OFFSET(照会事項[[#This Row],[IsQuestion]],1,0))</f>
        <v>1</v>
      </c>
      <c r="L102" s="22" t="b">
        <f>NOT(ISBLANK(照会事項[[#This Row],[選択肢]]))</f>
        <v>1</v>
      </c>
      <c r="M102" s="22" t="b">
        <f>照会事項[[#This Row],[回答入力単位・形式]]=Keyword条件_回答形式選択</f>
        <v>1</v>
      </c>
      <c r="N102" s="22" t="b">
        <f>_xlfn.XOR(照会事項[[#This Row],[Fwk選択肢あり]],照会事項[[#This Row],[Fwk回答形式選択]])</f>
        <v>0</v>
      </c>
      <c r="O102" s="22" t="b">
        <f>LEFT(照会事項[[#This Row],[照会事項入力用]],1)="◤"</f>
        <v>0</v>
      </c>
      <c r="P102" s="22" t="b">
        <f>ISBLANK(照会事項[[#This Row],[回答]])</f>
        <v>1</v>
      </c>
      <c r="Q102" s="22" t="b">
        <f>AND(照会事項[[#This Row],[IsQuestion]],照会事項[[#This Row],[Fwk回答欄空き]],NOT(照会事項[[#This Row],[Fwk要回答条件あり]]))</f>
        <v>1</v>
      </c>
      <c r="R102" s="22" t="b">
        <f>AND(照会事項[[#This Row],[IsQuestion]],照会事項[[#This Row],[Fwk回答欄空き]],照会事項[[#This Row],[Fwk要回答条件あり]])</f>
        <v>0</v>
      </c>
      <c r="S102" s="22" t="b">
        <f>ISNUMBER(FIND(Keyword変換後_要補足説明,照会事項[[#This Row],[回答]]))</f>
        <v>0</v>
      </c>
      <c r="T102" s="22" t="b">
        <f>ISBLANK(照会事項[[#This Row],[補足説明]])</f>
        <v>1</v>
      </c>
      <c r="U102" s="22" t="b">
        <f>AND(照会事項[[#This Row],[Fwk要補足説明]],照会事項[[#This Row],[Fwk補足説明空き]])</f>
        <v>0</v>
      </c>
      <c r="V102" s="22"/>
      <c r="W102" s="21" t="s">
        <v>227</v>
      </c>
      <c r="X102" s="23"/>
      <c r="Y102" s="24" t="s">
        <v>137</v>
      </c>
      <c r="Z102" s="25" t="s">
        <v>2</v>
      </c>
      <c r="AA102" s="13"/>
      <c r="AC102" s="20"/>
    </row>
    <row r="103" spans="1:29" ht="72.95" customHeight="1" x14ac:dyDescent="0.25">
      <c r="A103" s="32">
        <f ca="1">IF(照会事項[[#This Row],[IsQuestion]],照会事項[[#This Row],[SEQ]],"")</f>
        <v>52</v>
      </c>
      <c r="B103" s="21" t="str">
        <f>CONCATENATE(照会事項[[#This Row],[照会事項補足]],照会事項[[#This Row],[照会事項入力用]],照会事項[[#This Row],[照会事項選択肢]])</f>
        <v>ゼロカーボンや省資源化を考慮し、監視記録の日報などは監視システム中で電子決済（電子印影含）可能かどうか
▼次からお選びください
可能/不可能/条件による[詳細は補足説明へ記載]</v>
      </c>
      <c r="C103" s="22" t="b">
        <f>AND(照会事項[[#This Row],[照会事項入力用]]&lt;&gt;"",照会事項[[#This Row],[補足]]="")</f>
        <v>1</v>
      </c>
      <c r="D103" s="22">
        <f>IF(照会事項[[#This Row],[IsQuestion]],1,0)</f>
        <v>1</v>
      </c>
      <c r="E103" s="22">
        <f ca="1">IFERROR(OFFSET(照会事項[[#This Row],[SEQ]],-1,0)+照会事項[[#This Row],[CountUp]],照会事項[[#This Row],[CountUp]])</f>
        <v>52</v>
      </c>
      <c r="F103" s="22" t="str">
        <f>TEXT(照会事項[[#This Row],[補足]],表示形式_照会事項補足)</f>
        <v/>
      </c>
      <c r="G103" s="22" t="str">
        <f>IF(照会事項[[#This Row],[Fwk回答形式選択]],CONCATENATE(改行,Keyword質問事項_選択肢,SUBSTITUTE(照会事項[[#This Row],[選択肢]],Keyword変換前_要補足説明,Keyword変換後_要補足説明)),"")</f>
        <v xml:space="preserve">
▼次からお選びください
可能/不可能/条件による[詳細は補足説明へ記載]</v>
      </c>
      <c r="H103" s="22">
        <f>MATCH(照会事項[[#This Row],[選択肢]],選択肢PD用[選択肢],0)</f>
        <v>5</v>
      </c>
      <c r="I103" s="22">
        <f>INDEX(選択肢PD用[選択肢個数],照会事項[[#This Row],[選択肢PD行番号]])</f>
        <v>3</v>
      </c>
      <c r="J103" s="22" t="b">
        <f>照会事項[[#This Row],[補足]]=見出し</f>
        <v>0</v>
      </c>
      <c r="K103" s="22" t="b">
        <f ca="1">AND(TRIM(照会事項[[#This Row],[照会事項]])&lt;&gt;"",OFFSET(照会事項[[#This Row],[IsQuestion]],1,0))</f>
        <v>1</v>
      </c>
      <c r="L103" s="22" t="b">
        <f>NOT(ISBLANK(照会事項[[#This Row],[選択肢]]))</f>
        <v>1</v>
      </c>
      <c r="M103" s="22" t="b">
        <f>照会事項[[#This Row],[回答入力単位・形式]]=Keyword条件_回答形式選択</f>
        <v>1</v>
      </c>
      <c r="N103" s="22" t="b">
        <f>_xlfn.XOR(照会事項[[#This Row],[Fwk選択肢あり]],照会事項[[#This Row],[Fwk回答形式選択]])</f>
        <v>0</v>
      </c>
      <c r="O103" s="22" t="b">
        <f>LEFT(照会事項[[#This Row],[照会事項入力用]],1)="◤"</f>
        <v>0</v>
      </c>
      <c r="P103" s="22" t="b">
        <f>ISBLANK(照会事項[[#This Row],[回答]])</f>
        <v>1</v>
      </c>
      <c r="Q103" s="22" t="b">
        <f>AND(照会事項[[#This Row],[IsQuestion]],照会事項[[#This Row],[Fwk回答欄空き]],NOT(照会事項[[#This Row],[Fwk要回答条件あり]]))</f>
        <v>1</v>
      </c>
      <c r="R103" s="22" t="b">
        <f>AND(照会事項[[#This Row],[IsQuestion]],照会事項[[#This Row],[Fwk回答欄空き]],照会事項[[#This Row],[Fwk要回答条件あり]])</f>
        <v>0</v>
      </c>
      <c r="S103" s="22" t="b">
        <f>ISNUMBER(FIND(Keyword変換後_要補足説明,照会事項[[#This Row],[回答]]))</f>
        <v>0</v>
      </c>
      <c r="T103" s="22" t="b">
        <f>ISBLANK(照会事項[[#This Row],[補足説明]])</f>
        <v>1</v>
      </c>
      <c r="U103" s="22" t="b">
        <f>AND(照会事項[[#This Row],[Fwk要補足説明]],照会事項[[#This Row],[Fwk補足説明空き]])</f>
        <v>0</v>
      </c>
      <c r="V103" s="22"/>
      <c r="W103" s="21" t="s">
        <v>294</v>
      </c>
      <c r="X103" s="23"/>
      <c r="Y103" s="24" t="s">
        <v>137</v>
      </c>
      <c r="Z103" s="25" t="s">
        <v>2</v>
      </c>
      <c r="AA103" s="13"/>
      <c r="AC103" s="20"/>
    </row>
    <row r="104" spans="1:29" ht="89.1" customHeight="1" x14ac:dyDescent="0.25">
      <c r="A104" s="32">
        <f ca="1">IF(照会事項[[#This Row],[IsQuestion]],照会事項[[#This Row],[SEQ]],"")</f>
        <v>53</v>
      </c>
      <c r="B104" s="21" t="str">
        <f>CONCATENATE(照会事項[[#This Row],[照会事項補足]],照会事項[[#This Row],[照会事項入力用]],照会事項[[#This Row],[照会事項選択肢]])</f>
        <v>◤前の回答が「可能」の場合◢
電子決裁した場合、その決裁情報（印影含）も帳票印刷時に印字可能かどうか
▼次からお選びください
可能/不可能/条件による[詳細は補足説明へ記載]</v>
      </c>
      <c r="C104" s="22" t="b">
        <f>AND(照会事項[[#This Row],[照会事項入力用]]&lt;&gt;"",照会事項[[#This Row],[補足]]="")</f>
        <v>1</v>
      </c>
      <c r="D104" s="22">
        <f>IF(照会事項[[#This Row],[IsQuestion]],1,0)</f>
        <v>1</v>
      </c>
      <c r="E104" s="22">
        <f ca="1">IFERROR(OFFSET(照会事項[[#This Row],[SEQ]],-1,0)+照会事項[[#This Row],[CountUp]],照会事項[[#This Row],[CountUp]])</f>
        <v>53</v>
      </c>
      <c r="F104" s="22" t="str">
        <f>TEXT(照会事項[[#This Row],[補足]],表示形式_照会事項補足)</f>
        <v/>
      </c>
      <c r="G104" s="22" t="str">
        <f>IF(照会事項[[#This Row],[Fwk回答形式選択]],CONCATENATE(改行,Keyword質問事項_選択肢,SUBSTITUTE(照会事項[[#This Row],[選択肢]],Keyword変換前_要補足説明,Keyword変換後_要補足説明)),"")</f>
        <v xml:space="preserve">
▼次からお選びください
可能/不可能/条件による[詳細は補足説明へ記載]</v>
      </c>
      <c r="H104" s="22">
        <f>MATCH(照会事項[[#This Row],[選択肢]],選択肢PD用[選択肢],0)</f>
        <v>5</v>
      </c>
      <c r="I104" s="22">
        <f>INDEX(選択肢PD用[選択肢個数],照会事項[[#This Row],[選択肢PD行番号]])</f>
        <v>3</v>
      </c>
      <c r="J104" s="22" t="b">
        <f>照会事項[[#This Row],[補足]]=見出し</f>
        <v>0</v>
      </c>
      <c r="K104" s="22" t="b">
        <f ca="1">AND(TRIM(照会事項[[#This Row],[照会事項]])&lt;&gt;"",OFFSET(照会事項[[#This Row],[IsQuestion]],1,0))</f>
        <v>1</v>
      </c>
      <c r="L104" s="22" t="b">
        <f>NOT(ISBLANK(照会事項[[#This Row],[選択肢]]))</f>
        <v>1</v>
      </c>
      <c r="M104" s="22" t="b">
        <f>照会事項[[#This Row],[回答入力単位・形式]]=Keyword条件_回答形式選択</f>
        <v>1</v>
      </c>
      <c r="N104" s="22" t="b">
        <f>_xlfn.XOR(照会事項[[#This Row],[Fwk選択肢あり]],照会事項[[#This Row],[Fwk回答形式選択]])</f>
        <v>0</v>
      </c>
      <c r="O104" s="22" t="b">
        <f>LEFT(照会事項[[#This Row],[照会事項入力用]],1)="◤"</f>
        <v>1</v>
      </c>
      <c r="P104" s="22" t="b">
        <f>ISBLANK(照会事項[[#This Row],[回答]])</f>
        <v>1</v>
      </c>
      <c r="Q104" s="22" t="b">
        <f>AND(照会事項[[#This Row],[IsQuestion]],照会事項[[#This Row],[Fwk回答欄空き]],NOT(照会事項[[#This Row],[Fwk要回答条件あり]]))</f>
        <v>0</v>
      </c>
      <c r="R104" s="22" t="b">
        <f>AND(照会事項[[#This Row],[IsQuestion]],照会事項[[#This Row],[Fwk回答欄空き]],照会事項[[#This Row],[Fwk要回答条件あり]])</f>
        <v>1</v>
      </c>
      <c r="S104" s="22" t="b">
        <f>ISNUMBER(FIND(Keyword変換後_要補足説明,照会事項[[#This Row],[回答]]))</f>
        <v>0</v>
      </c>
      <c r="T104" s="22" t="b">
        <f>ISBLANK(照会事項[[#This Row],[補足説明]])</f>
        <v>1</v>
      </c>
      <c r="U104" s="22" t="b">
        <f>AND(照会事項[[#This Row],[Fwk要補足説明]],照会事項[[#This Row],[Fwk補足説明空き]])</f>
        <v>0</v>
      </c>
      <c r="V104" s="22"/>
      <c r="W104" s="21" t="s">
        <v>193</v>
      </c>
      <c r="X104" s="23"/>
      <c r="Y104" s="24" t="s">
        <v>137</v>
      </c>
      <c r="Z104" s="25" t="s">
        <v>2</v>
      </c>
      <c r="AA104" s="13"/>
      <c r="AC104" s="20"/>
    </row>
    <row r="105" spans="1:29" ht="89.1" customHeight="1" x14ac:dyDescent="0.25">
      <c r="A105" s="32">
        <f ca="1">IF(照会事項[[#This Row],[IsQuestion]],照会事項[[#This Row],[SEQ]],"")</f>
        <v>54</v>
      </c>
      <c r="B105" s="21" t="str">
        <f>CONCATENATE(照会事項[[#This Row],[照会事項補足]],照会事項[[#This Row],[照会事項入力用]],照会事項[[#This Row],[照会事項選択肢]])</f>
        <v>◤2件前の回答が「可能」の場合◢
電子決裁した場合、その決裁情報（印影含）も電子記録として保存が可能かどうか
▼次からお選びください
可能/不可能/条件による[詳細は補足説明へ記載]</v>
      </c>
      <c r="C105" s="22" t="b">
        <f>AND(照会事項[[#This Row],[照会事項入力用]]&lt;&gt;"",照会事項[[#This Row],[補足]]="")</f>
        <v>1</v>
      </c>
      <c r="D105" s="22">
        <f>IF(照会事項[[#This Row],[IsQuestion]],1,0)</f>
        <v>1</v>
      </c>
      <c r="E105" s="22">
        <f ca="1">IFERROR(OFFSET(照会事項[[#This Row],[SEQ]],-1,0)+照会事項[[#This Row],[CountUp]],照会事項[[#This Row],[CountUp]])</f>
        <v>54</v>
      </c>
      <c r="F105" s="22" t="str">
        <f>TEXT(照会事項[[#This Row],[補足]],表示形式_照会事項補足)</f>
        <v/>
      </c>
      <c r="G105" s="22" t="str">
        <f>IF(照会事項[[#This Row],[Fwk回答形式選択]],CONCATENATE(改行,Keyword質問事項_選択肢,SUBSTITUTE(照会事項[[#This Row],[選択肢]],Keyword変換前_要補足説明,Keyword変換後_要補足説明)),"")</f>
        <v xml:space="preserve">
▼次からお選びください
可能/不可能/条件による[詳細は補足説明へ記載]</v>
      </c>
      <c r="H105" s="22">
        <f>MATCH(照会事項[[#This Row],[選択肢]],選択肢PD用[選択肢],0)</f>
        <v>5</v>
      </c>
      <c r="I105" s="22">
        <f>INDEX(選択肢PD用[選択肢個数],照会事項[[#This Row],[選択肢PD行番号]])</f>
        <v>3</v>
      </c>
      <c r="J105" s="22" t="b">
        <f>照会事項[[#This Row],[補足]]=見出し</f>
        <v>0</v>
      </c>
      <c r="K105" s="22" t="b">
        <f ca="1">AND(TRIM(照会事項[[#This Row],[照会事項]])&lt;&gt;"",OFFSET(照会事項[[#This Row],[IsQuestion]],1,0))</f>
        <v>0</v>
      </c>
      <c r="L105" s="22" t="b">
        <f>NOT(ISBLANK(照会事項[[#This Row],[選択肢]]))</f>
        <v>1</v>
      </c>
      <c r="M105" s="22" t="b">
        <f>照会事項[[#This Row],[回答入力単位・形式]]=Keyword条件_回答形式選択</f>
        <v>1</v>
      </c>
      <c r="N105" s="22" t="b">
        <f>_xlfn.XOR(照会事項[[#This Row],[Fwk選択肢あり]],照会事項[[#This Row],[Fwk回答形式選択]])</f>
        <v>0</v>
      </c>
      <c r="O105" s="22" t="b">
        <f>LEFT(照会事項[[#This Row],[照会事項入力用]],1)="◤"</f>
        <v>1</v>
      </c>
      <c r="P105" s="22" t="b">
        <f>ISBLANK(照会事項[[#This Row],[回答]])</f>
        <v>1</v>
      </c>
      <c r="Q105" s="22" t="b">
        <f>AND(照会事項[[#This Row],[IsQuestion]],照会事項[[#This Row],[Fwk回答欄空き]],NOT(照会事項[[#This Row],[Fwk要回答条件あり]]))</f>
        <v>0</v>
      </c>
      <c r="R105" s="22" t="b">
        <f>AND(照会事項[[#This Row],[IsQuestion]],照会事項[[#This Row],[Fwk回答欄空き]],照会事項[[#This Row],[Fwk要回答条件あり]])</f>
        <v>1</v>
      </c>
      <c r="S105" s="22" t="b">
        <f>ISNUMBER(FIND(Keyword変換後_要補足説明,照会事項[[#This Row],[回答]]))</f>
        <v>0</v>
      </c>
      <c r="T105" s="22" t="b">
        <f>ISBLANK(照会事項[[#This Row],[補足説明]])</f>
        <v>1</v>
      </c>
      <c r="U105" s="22" t="b">
        <f>AND(照会事項[[#This Row],[Fwk要補足説明]],照会事項[[#This Row],[Fwk補足説明空き]])</f>
        <v>0</v>
      </c>
      <c r="V105" s="22"/>
      <c r="W105" s="21" t="s">
        <v>155</v>
      </c>
      <c r="X105" s="23"/>
      <c r="Y105" s="24" t="s">
        <v>137</v>
      </c>
      <c r="Z105" s="25" t="s">
        <v>2</v>
      </c>
      <c r="AA105" s="13"/>
      <c r="AC105" s="20"/>
    </row>
    <row r="106" spans="1:29" ht="31.5" x14ac:dyDescent="0.25">
      <c r="A106" s="32" t="str">
        <f>IF(照会事項[[#This Row],[IsQuestion]],照会事項[[#This Row],[SEQ]],"")</f>
        <v/>
      </c>
      <c r="B106" s="21" t="str">
        <f>CONCATENATE(照会事項[[#This Row],[照会事項補足]],照会事項[[#This Row],[照会事項入力用]],照会事項[[#This Row],[照会事項選択肢]])</f>
        <v>★ 各種調書の作成について</v>
      </c>
      <c r="C106" s="22" t="b">
        <f>AND(照会事項[[#This Row],[照会事項入力用]]&lt;&gt;"",照会事項[[#This Row],[補足]]="")</f>
        <v>0</v>
      </c>
      <c r="D106" s="22">
        <f>IF(照会事項[[#This Row],[IsQuestion]],1,0)</f>
        <v>0</v>
      </c>
      <c r="E106" s="22">
        <f ca="1">IFERROR(OFFSET(照会事項[[#This Row],[SEQ]],-1,0)+照会事項[[#This Row],[CountUp]],照会事項[[#This Row],[CountUp]])</f>
        <v>54</v>
      </c>
      <c r="F106" s="22" t="str">
        <f>TEXT(照会事項[[#This Row],[補足]],表示形式_照会事項補足)</f>
        <v xml:space="preserve">★ </v>
      </c>
      <c r="G106" s="22" t="str">
        <f>IF(照会事項[[#This Row],[Fwk回答形式選択]],CONCATENATE(改行,Keyword質問事項_選択肢,SUBSTITUTE(照会事項[[#This Row],[選択肢]],Keyword変換前_要補足説明,Keyword変換後_要補足説明)),"")</f>
        <v/>
      </c>
      <c r="H106" s="22" t="e">
        <f>MATCH(照会事項[[#This Row],[選択肢]],選択肢PD用[選択肢],0)</f>
        <v>#N/A</v>
      </c>
      <c r="I106" s="22" t="e">
        <f>INDEX(選択肢PD用[選択肢個数],照会事項[[#This Row],[選択肢PD行番号]])</f>
        <v>#N/A</v>
      </c>
      <c r="J106" s="22" t="b">
        <f>照会事項[[#This Row],[補足]]=見出し</f>
        <v>1</v>
      </c>
      <c r="K106" s="22" t="b">
        <f ca="1">AND(TRIM(照会事項[[#This Row],[照会事項]])&lt;&gt;"",OFFSET(照会事項[[#This Row],[IsQuestion]],1,0))</f>
        <v>1</v>
      </c>
      <c r="L106" s="22" t="b">
        <f>NOT(ISBLANK(照会事項[[#This Row],[選択肢]]))</f>
        <v>0</v>
      </c>
      <c r="M106" s="22" t="b">
        <f>照会事項[[#This Row],[回答入力単位・形式]]=Keyword条件_回答形式選択</f>
        <v>0</v>
      </c>
      <c r="N106" s="22" t="b">
        <f>_xlfn.XOR(照会事項[[#This Row],[Fwk選択肢あり]],照会事項[[#This Row],[Fwk回答形式選択]])</f>
        <v>0</v>
      </c>
      <c r="O106" s="22" t="b">
        <f>LEFT(照会事項[[#This Row],[照会事項入力用]],1)="◤"</f>
        <v>0</v>
      </c>
      <c r="P106" s="22" t="b">
        <f>ISBLANK(照会事項[[#This Row],[回答]])</f>
        <v>1</v>
      </c>
      <c r="Q106" s="22" t="b">
        <f>AND(照会事項[[#This Row],[IsQuestion]],照会事項[[#This Row],[Fwk回答欄空き]],NOT(照会事項[[#This Row],[Fwk要回答条件あり]]))</f>
        <v>0</v>
      </c>
      <c r="R106" s="22" t="b">
        <f>AND(照会事項[[#This Row],[IsQuestion]],照会事項[[#This Row],[Fwk回答欄空き]],照会事項[[#This Row],[Fwk要回答条件あり]])</f>
        <v>0</v>
      </c>
      <c r="S106" s="22" t="b">
        <f>ISNUMBER(FIND(Keyword変換後_要補足説明,照会事項[[#This Row],[回答]]))</f>
        <v>0</v>
      </c>
      <c r="T106" s="22" t="b">
        <f>ISBLANK(照会事項[[#This Row],[補足説明]])</f>
        <v>1</v>
      </c>
      <c r="U106" s="22" t="b">
        <f>AND(照会事項[[#This Row],[Fwk要補足説明]],照会事項[[#This Row],[Fwk補足説明空き]])</f>
        <v>0</v>
      </c>
      <c r="V106" s="22"/>
      <c r="W106" s="21" t="s">
        <v>24</v>
      </c>
      <c r="X106" s="23" t="s">
        <v>26</v>
      </c>
      <c r="Y106" s="24"/>
      <c r="Z106" s="25"/>
      <c r="AA106" s="5"/>
    </row>
    <row r="107" spans="1:29" ht="89.1" customHeight="1" x14ac:dyDescent="0.25">
      <c r="A107" s="32">
        <f ca="1">IF(照会事項[[#This Row],[IsQuestion]],照会事項[[#This Row],[SEQ]],"")</f>
        <v>55</v>
      </c>
      <c r="B107" s="29" t="str">
        <f>CONCATENATE(照会事項[[#This Row],[照会事項補足]],照会事項[[#This Row],[照会事項入力用]],照会事項[[#This Row],[照会事項選択肢]])</f>
        <v>監視システム納入後の、各種帳票のレイアウト設定（追加・変更など）の作業はだれが行うのかを記載
▼次からお選びください
職員による作業/SEによる作業/その他[詳細は補足説明へ記載]</v>
      </c>
      <c r="C107" s="30" t="b">
        <f>AND(照会事項[[#This Row],[照会事項入力用]]&lt;&gt;"",照会事項[[#This Row],[補足]]="")</f>
        <v>1</v>
      </c>
      <c r="D107" s="22">
        <f>IF(照会事項[[#This Row],[IsQuestion]],1,0)</f>
        <v>1</v>
      </c>
      <c r="E107" s="30">
        <f ca="1">IFERROR(OFFSET(照会事項[[#This Row],[SEQ]],-1,0)+照会事項[[#This Row],[CountUp]],照会事項[[#This Row],[CountUp]])</f>
        <v>55</v>
      </c>
      <c r="F107" s="22" t="str">
        <f>TEXT(照会事項[[#This Row],[補足]],表示形式_照会事項補足)</f>
        <v/>
      </c>
      <c r="G107" s="22" t="str">
        <f>IF(照会事項[[#This Row],[Fwk回答形式選択]],CONCATENATE(改行,Keyword質問事項_選択肢,SUBSTITUTE(照会事項[[#This Row],[選択肢]],Keyword変換前_要補足説明,Keyword変換後_要補足説明)),"")</f>
        <v xml:space="preserve">
▼次からお選びください
職員による作業/SEによる作業/その他[詳細は補足説明へ記載]</v>
      </c>
      <c r="H107" s="22">
        <f>MATCH(照会事項[[#This Row],[選択肢]],選択肢PD用[選択肢],0)</f>
        <v>6</v>
      </c>
      <c r="I107" s="22">
        <f>INDEX(選択肢PD用[選択肢個数],照会事項[[#This Row],[選択肢PD行番号]])</f>
        <v>3</v>
      </c>
      <c r="J107" s="22" t="b">
        <f>照会事項[[#This Row],[補足]]=見出し</f>
        <v>0</v>
      </c>
      <c r="K107" s="22" t="b">
        <f ca="1">AND(TRIM(照会事項[[#This Row],[照会事項]])&lt;&gt;"",OFFSET(照会事項[[#This Row],[IsQuestion]],1,0))</f>
        <v>1</v>
      </c>
      <c r="L107" s="22" t="b">
        <f>NOT(ISBLANK(照会事項[[#This Row],[選択肢]]))</f>
        <v>1</v>
      </c>
      <c r="M107" s="22" t="b">
        <f>照会事項[[#This Row],[回答入力単位・形式]]=Keyword条件_回答形式選択</f>
        <v>1</v>
      </c>
      <c r="N107" s="22" t="b">
        <f>_xlfn.XOR(照会事項[[#This Row],[Fwk選択肢あり]],照会事項[[#This Row],[Fwk回答形式選択]])</f>
        <v>0</v>
      </c>
      <c r="O107" s="30" t="b">
        <f>LEFT(照会事項[[#This Row],[照会事項入力用]],1)="◤"</f>
        <v>0</v>
      </c>
      <c r="P107" s="30" t="b">
        <f>ISBLANK(照会事項[[#This Row],[回答]])</f>
        <v>1</v>
      </c>
      <c r="Q107" s="30" t="b">
        <f>AND(照会事項[[#This Row],[IsQuestion]],照会事項[[#This Row],[Fwk回答欄空き]],NOT(照会事項[[#This Row],[Fwk要回答条件あり]]))</f>
        <v>1</v>
      </c>
      <c r="R107" s="30" t="b">
        <f>AND(照会事項[[#This Row],[IsQuestion]],照会事項[[#This Row],[Fwk回答欄空き]],照会事項[[#This Row],[Fwk要回答条件あり]])</f>
        <v>0</v>
      </c>
      <c r="S107" s="22" t="b">
        <f>ISNUMBER(FIND(Keyword変換後_要補足説明,照会事項[[#This Row],[回答]]))</f>
        <v>0</v>
      </c>
      <c r="T107" s="22" t="b">
        <f>ISBLANK(照会事項[[#This Row],[補足説明]])</f>
        <v>1</v>
      </c>
      <c r="U107" s="22" t="b">
        <f>AND(照会事項[[#This Row],[Fwk要補足説明]],照会事項[[#This Row],[Fwk補足説明空き]])</f>
        <v>0</v>
      </c>
      <c r="V107" s="22"/>
      <c r="W107" s="21" t="s">
        <v>295</v>
      </c>
      <c r="X107" s="23"/>
      <c r="Y107" s="24" t="s">
        <v>153</v>
      </c>
      <c r="Z107" s="25" t="s">
        <v>2</v>
      </c>
      <c r="AA107" s="13"/>
      <c r="AC107" s="20"/>
    </row>
    <row r="108" spans="1:29" ht="72.95" customHeight="1" x14ac:dyDescent="0.25">
      <c r="A108" s="32">
        <f ca="1">IF(照会事項[[#This Row],[IsQuestion]],照会事項[[#This Row],[SEQ]],"")</f>
        <v>56</v>
      </c>
      <c r="B108" s="29" t="str">
        <f>CONCATENATE(照会事項[[#This Row],[照会事項補足]],照会事項[[#This Row],[照会事項入力用]],照会事項[[#This Row],[照会事項選択肢]])</f>
        <v>管理している特定の情報(属性)を抽出したり任意に並び替えて監視画面に表示する事や、その表示順に印刷が可能かどうか
▼次からお選びください
可能/不可能/条件による[詳細は補足説明へ記載]</v>
      </c>
      <c r="C108" s="30" t="b">
        <f>AND(照会事項[[#This Row],[照会事項入力用]]&lt;&gt;"",照会事項[[#This Row],[補足]]="")</f>
        <v>1</v>
      </c>
      <c r="D108" s="22">
        <f>IF(照会事項[[#This Row],[IsQuestion]],1,0)</f>
        <v>1</v>
      </c>
      <c r="E108" s="30">
        <f ca="1">IFERROR(OFFSET(照会事項[[#This Row],[SEQ]],-1,0)+照会事項[[#This Row],[CountUp]],照会事項[[#This Row],[CountUp]])</f>
        <v>56</v>
      </c>
      <c r="F108" s="22" t="str">
        <f>TEXT(照会事項[[#This Row],[補足]],表示形式_照会事項補足)</f>
        <v/>
      </c>
      <c r="G108" s="22" t="str">
        <f>IF(照会事項[[#This Row],[Fwk回答形式選択]],CONCATENATE(改行,Keyword質問事項_選択肢,SUBSTITUTE(照会事項[[#This Row],[選択肢]],Keyword変換前_要補足説明,Keyword変換後_要補足説明)),"")</f>
        <v xml:space="preserve">
▼次からお選びください
可能/不可能/条件による[詳細は補足説明へ記載]</v>
      </c>
      <c r="H108" s="22">
        <f>MATCH(照会事項[[#This Row],[選択肢]],選択肢PD用[選択肢],0)</f>
        <v>5</v>
      </c>
      <c r="I108" s="22">
        <f>INDEX(選択肢PD用[選択肢個数],照会事項[[#This Row],[選択肢PD行番号]])</f>
        <v>3</v>
      </c>
      <c r="J108" s="22" t="b">
        <f>照会事項[[#This Row],[補足]]=見出し</f>
        <v>0</v>
      </c>
      <c r="K108" s="22" t="b">
        <f ca="1">AND(TRIM(照会事項[[#This Row],[照会事項]])&lt;&gt;"",OFFSET(照会事項[[#This Row],[IsQuestion]],1,0))</f>
        <v>0</v>
      </c>
      <c r="L108" s="22" t="b">
        <f>NOT(ISBLANK(照会事項[[#This Row],[選択肢]]))</f>
        <v>1</v>
      </c>
      <c r="M108" s="22" t="b">
        <f>照会事項[[#This Row],[回答入力単位・形式]]=Keyword条件_回答形式選択</f>
        <v>1</v>
      </c>
      <c r="N108" s="22" t="b">
        <f>_xlfn.XOR(照会事項[[#This Row],[Fwk選択肢あり]],照会事項[[#This Row],[Fwk回答形式選択]])</f>
        <v>0</v>
      </c>
      <c r="O108" s="30" t="b">
        <f>LEFT(照会事項[[#This Row],[照会事項入力用]],1)="◤"</f>
        <v>0</v>
      </c>
      <c r="P108" s="30" t="b">
        <f>ISBLANK(照会事項[[#This Row],[回答]])</f>
        <v>1</v>
      </c>
      <c r="Q108" s="30" t="b">
        <f>AND(照会事項[[#This Row],[IsQuestion]],照会事項[[#This Row],[Fwk回答欄空き]],NOT(照会事項[[#This Row],[Fwk要回答条件あり]]))</f>
        <v>1</v>
      </c>
      <c r="R108" s="30" t="b">
        <f>AND(照会事項[[#This Row],[IsQuestion]],照会事項[[#This Row],[Fwk回答欄空き]],照会事項[[#This Row],[Fwk要回答条件あり]])</f>
        <v>0</v>
      </c>
      <c r="S108" s="22" t="b">
        <f>ISNUMBER(FIND(Keyword変換後_要補足説明,照会事項[[#This Row],[回答]]))</f>
        <v>0</v>
      </c>
      <c r="T108" s="22" t="b">
        <f>ISBLANK(照会事項[[#This Row],[補足説明]])</f>
        <v>1</v>
      </c>
      <c r="U108" s="22" t="b">
        <f>AND(照会事項[[#This Row],[Fwk要補足説明]],照会事項[[#This Row],[Fwk補足説明空き]])</f>
        <v>0</v>
      </c>
      <c r="V108" s="22"/>
      <c r="W108" s="21" t="s">
        <v>194</v>
      </c>
      <c r="X108" s="23"/>
      <c r="Y108" s="24" t="s">
        <v>137</v>
      </c>
      <c r="Z108" s="25" t="s">
        <v>2</v>
      </c>
      <c r="AA108" s="13"/>
      <c r="AC108" s="20"/>
    </row>
    <row r="109" spans="1:29" ht="41.1" customHeight="1" x14ac:dyDescent="0.25">
      <c r="A109" s="32" t="str">
        <f>IF(照会事項[[#This Row],[IsQuestion]],照会事項[[#This Row],[SEQ]],"")</f>
        <v/>
      </c>
      <c r="B109" s="21" t="str">
        <f>CONCATENATE(照会事項[[#This Row],[照会事項補足]],照会事項[[#This Row],[照会事項入力用]],照会事項[[#This Row],[照会事項選択肢]])</f>
        <v>※ 例：トレンドの表示順や項目を変える（取水・浄水・配水…⇒取水・配水・残塩…など）</v>
      </c>
      <c r="C109" s="22" t="b">
        <f>AND(照会事項[[#This Row],[照会事項入力用]]&lt;&gt;"",照会事項[[#This Row],[補足]]="")</f>
        <v>0</v>
      </c>
      <c r="D109" s="22">
        <f>IF(照会事項[[#This Row],[IsQuestion]],1,0)</f>
        <v>0</v>
      </c>
      <c r="E109" s="22">
        <f ca="1">IFERROR(OFFSET(照会事項[[#This Row],[SEQ]],-1,0)+照会事項[[#This Row],[CountUp]],照会事項[[#This Row],[CountUp]])</f>
        <v>56</v>
      </c>
      <c r="F109" s="22" t="str">
        <f>TEXT(照会事項[[#This Row],[補足]],表示形式_照会事項補足)</f>
        <v xml:space="preserve">※ </v>
      </c>
      <c r="G109" s="22" t="str">
        <f>IF(照会事項[[#This Row],[Fwk回答形式選択]],CONCATENATE(改行,Keyword質問事項_選択肢,SUBSTITUTE(照会事項[[#This Row],[選択肢]],Keyword変換前_要補足説明,Keyword変換後_要補足説明)),"")</f>
        <v/>
      </c>
      <c r="H109" s="22" t="e">
        <f>MATCH(照会事項[[#This Row],[選択肢]],選択肢PD用[選択肢],0)</f>
        <v>#N/A</v>
      </c>
      <c r="I109" s="22" t="e">
        <f>INDEX(選択肢PD用[選択肢個数],照会事項[[#This Row],[選択肢PD行番号]])</f>
        <v>#N/A</v>
      </c>
      <c r="J109" s="22" t="b">
        <f>照会事項[[#This Row],[補足]]=見出し</f>
        <v>0</v>
      </c>
      <c r="K109" s="22" t="b">
        <f ca="1">AND(TRIM(照会事項[[#This Row],[照会事項]])&lt;&gt;"",OFFSET(照会事項[[#This Row],[IsQuestion]],1,0))</f>
        <v>0</v>
      </c>
      <c r="L109" s="22" t="b">
        <f>NOT(ISBLANK(照会事項[[#This Row],[選択肢]]))</f>
        <v>0</v>
      </c>
      <c r="M109" s="22" t="b">
        <f>照会事項[[#This Row],[回答入力単位・形式]]=Keyword条件_回答形式選択</f>
        <v>0</v>
      </c>
      <c r="N109" s="22" t="b">
        <f>_xlfn.XOR(照会事項[[#This Row],[Fwk選択肢あり]],照会事項[[#This Row],[Fwk回答形式選択]])</f>
        <v>0</v>
      </c>
      <c r="O109" s="22" t="b">
        <f>LEFT(照会事項[[#This Row],[照会事項入力用]],1)="◤"</f>
        <v>0</v>
      </c>
      <c r="P109" s="22" t="b">
        <f>ISBLANK(照会事項[[#This Row],[回答]])</f>
        <v>1</v>
      </c>
      <c r="Q109" s="22" t="b">
        <f>AND(照会事項[[#This Row],[IsQuestion]],照会事項[[#This Row],[Fwk回答欄空き]],NOT(照会事項[[#This Row],[Fwk要回答条件あり]]))</f>
        <v>0</v>
      </c>
      <c r="R109" s="22" t="b">
        <f>AND(照会事項[[#This Row],[IsQuestion]],照会事項[[#This Row],[Fwk回答欄空き]],照会事項[[#This Row],[Fwk要回答条件あり]])</f>
        <v>0</v>
      </c>
      <c r="S109" s="22" t="b">
        <f>ISNUMBER(FIND(Keyword変換後_要補足説明,照会事項[[#This Row],[回答]]))</f>
        <v>0</v>
      </c>
      <c r="T109" s="22" t="b">
        <f>ISBLANK(照会事項[[#This Row],[補足説明]])</f>
        <v>1</v>
      </c>
      <c r="U109" s="22" t="b">
        <f>AND(照会事項[[#This Row],[Fwk要補足説明]],照会事項[[#This Row],[Fwk補足説明空き]])</f>
        <v>0</v>
      </c>
      <c r="V109" s="22"/>
      <c r="W109" s="21" t="s">
        <v>160</v>
      </c>
      <c r="X109" s="23" t="s">
        <v>23</v>
      </c>
      <c r="Y109" s="24"/>
      <c r="Z109" s="25"/>
      <c r="AA109" s="5"/>
      <c r="AC109" s="20"/>
    </row>
    <row r="110" spans="1:29" ht="41.1" customHeight="1" x14ac:dyDescent="0.25">
      <c r="A110" s="32" t="str">
        <f>IF(照会事項[[#This Row],[IsQuestion]],照会事項[[#This Row],[SEQ]],"")</f>
        <v/>
      </c>
      <c r="B110" s="21" t="str">
        <f>CONCATENATE(照会事項[[#This Row],[照会事項補足]],照会事項[[#This Row],[照会事項入力用]],照会事項[[#This Row],[照会事項選択肢]])</f>
        <v>※ 例：A・B・C…各浄水場の配水量のみ抽出し、並べて表示など</v>
      </c>
      <c r="C110" s="22" t="b">
        <f>AND(照会事項[[#This Row],[照会事項入力用]]&lt;&gt;"",照会事項[[#This Row],[補足]]="")</f>
        <v>0</v>
      </c>
      <c r="D110" s="22">
        <f>IF(照会事項[[#This Row],[IsQuestion]],1,0)</f>
        <v>0</v>
      </c>
      <c r="E110" s="22">
        <f ca="1">IFERROR(OFFSET(照会事項[[#This Row],[SEQ]],-1,0)+照会事項[[#This Row],[CountUp]],照会事項[[#This Row],[CountUp]])</f>
        <v>56</v>
      </c>
      <c r="F110" s="22" t="str">
        <f>TEXT(照会事項[[#This Row],[補足]],表示形式_照会事項補足)</f>
        <v xml:space="preserve">※ </v>
      </c>
      <c r="G110" s="22" t="str">
        <f>IF(照会事項[[#This Row],[Fwk回答形式選択]],CONCATENATE(改行,Keyword質問事項_選択肢,SUBSTITUTE(照会事項[[#This Row],[選択肢]],Keyword変換前_要補足説明,Keyword変換後_要補足説明)),"")</f>
        <v/>
      </c>
      <c r="H110" s="22" t="e">
        <f>MATCH(照会事項[[#This Row],[選択肢]],選択肢PD用[選択肢],0)</f>
        <v>#N/A</v>
      </c>
      <c r="I110" s="22" t="e">
        <f>INDEX(選択肢PD用[選択肢個数],照会事項[[#This Row],[選択肢PD行番号]])</f>
        <v>#N/A</v>
      </c>
      <c r="J110" s="22" t="b">
        <f>照会事項[[#This Row],[補足]]=見出し</f>
        <v>0</v>
      </c>
      <c r="K110" s="22" t="b">
        <f ca="1">AND(TRIM(照会事項[[#This Row],[照会事項]])&lt;&gt;"",OFFSET(照会事項[[#This Row],[IsQuestion]],1,0))</f>
        <v>1</v>
      </c>
      <c r="L110" s="22" t="b">
        <f>NOT(ISBLANK(照会事項[[#This Row],[選択肢]]))</f>
        <v>0</v>
      </c>
      <c r="M110" s="22" t="b">
        <f>照会事項[[#This Row],[回答入力単位・形式]]=Keyword条件_回答形式選択</f>
        <v>0</v>
      </c>
      <c r="N110" s="22" t="b">
        <f>_xlfn.XOR(照会事項[[#This Row],[Fwk選択肢あり]],照会事項[[#This Row],[Fwk回答形式選択]])</f>
        <v>0</v>
      </c>
      <c r="O110" s="22" t="b">
        <f>LEFT(照会事項[[#This Row],[照会事項入力用]],1)="◤"</f>
        <v>0</v>
      </c>
      <c r="P110" s="22" t="b">
        <f>ISBLANK(照会事項[[#This Row],[回答]])</f>
        <v>1</v>
      </c>
      <c r="Q110" s="22" t="b">
        <f>AND(照会事項[[#This Row],[IsQuestion]],照会事項[[#This Row],[Fwk回答欄空き]],NOT(照会事項[[#This Row],[Fwk要回答条件あり]]))</f>
        <v>0</v>
      </c>
      <c r="R110" s="22" t="b">
        <f>AND(照会事項[[#This Row],[IsQuestion]],照会事項[[#This Row],[Fwk回答欄空き]],照会事項[[#This Row],[Fwk要回答条件あり]])</f>
        <v>0</v>
      </c>
      <c r="S110" s="22" t="b">
        <f>ISNUMBER(FIND(Keyword変換後_要補足説明,照会事項[[#This Row],[回答]]))</f>
        <v>0</v>
      </c>
      <c r="T110" s="22" t="b">
        <f>ISBLANK(照会事項[[#This Row],[補足説明]])</f>
        <v>1</v>
      </c>
      <c r="U110" s="22" t="b">
        <f>AND(照会事項[[#This Row],[Fwk要補足説明]],照会事項[[#This Row],[Fwk補足説明空き]])</f>
        <v>0</v>
      </c>
      <c r="V110" s="22"/>
      <c r="W110" s="21" t="s">
        <v>112</v>
      </c>
      <c r="X110" s="23" t="s">
        <v>23</v>
      </c>
      <c r="Y110" s="24"/>
      <c r="Z110" s="25"/>
      <c r="AA110" s="5"/>
      <c r="AC110" s="20"/>
    </row>
    <row r="111" spans="1:29" ht="72.95" customHeight="1" x14ac:dyDescent="0.25">
      <c r="A111" s="32">
        <f ca="1">IF(照会事項[[#This Row],[IsQuestion]],照会事項[[#This Row],[SEQ]],"")</f>
        <v>57</v>
      </c>
      <c r="B111" s="29" t="str">
        <f>CONCATENATE(照会事項[[#This Row],[照会事項補足]],照会事項[[#This Row],[照会事項入力用]],照会事項[[#This Row],[照会事項選択肢]])</f>
        <v>同じ浄水場のトレンド履歴を年度単位や月単位などを複数並べて表示し、比較確認や印刷が可能かどうか
▼次からお選びください
可能/不可能/条件による[詳細は補足説明へ記載]</v>
      </c>
      <c r="C111" s="30" t="b">
        <f>AND(照会事項[[#This Row],[照会事項入力用]]&lt;&gt;"",照会事項[[#This Row],[補足]]="")</f>
        <v>1</v>
      </c>
      <c r="D111" s="22">
        <f>IF(照会事項[[#This Row],[IsQuestion]],1,0)</f>
        <v>1</v>
      </c>
      <c r="E111" s="30">
        <f ca="1">IFERROR(OFFSET(照会事項[[#This Row],[SEQ]],-1,0)+照会事項[[#This Row],[CountUp]],照会事項[[#This Row],[CountUp]])</f>
        <v>57</v>
      </c>
      <c r="F111" s="22" t="str">
        <f>TEXT(照会事項[[#This Row],[補足]],表示形式_照会事項補足)</f>
        <v/>
      </c>
      <c r="G111" s="22" t="str">
        <f>IF(照会事項[[#This Row],[Fwk回答形式選択]],CONCATENATE(改行,Keyword質問事項_選択肢,SUBSTITUTE(照会事項[[#This Row],[選択肢]],Keyword変換前_要補足説明,Keyword変換後_要補足説明)),"")</f>
        <v xml:space="preserve">
▼次からお選びください
可能/不可能/条件による[詳細は補足説明へ記載]</v>
      </c>
      <c r="H111" s="22">
        <f>MATCH(照会事項[[#This Row],[選択肢]],選択肢PD用[選択肢],0)</f>
        <v>5</v>
      </c>
      <c r="I111" s="22">
        <f>INDEX(選択肢PD用[選択肢個数],照会事項[[#This Row],[選択肢PD行番号]])</f>
        <v>3</v>
      </c>
      <c r="J111" s="22" t="b">
        <f>照会事項[[#This Row],[補足]]=見出し</f>
        <v>0</v>
      </c>
      <c r="K111" s="22" t="b">
        <f ca="1">AND(TRIM(照会事項[[#This Row],[照会事項]])&lt;&gt;"",OFFSET(照会事項[[#This Row],[IsQuestion]],1,0))</f>
        <v>1</v>
      </c>
      <c r="L111" s="22" t="b">
        <f>NOT(ISBLANK(照会事項[[#This Row],[選択肢]]))</f>
        <v>1</v>
      </c>
      <c r="M111" s="22" t="b">
        <f>照会事項[[#This Row],[回答入力単位・形式]]=Keyword条件_回答形式選択</f>
        <v>1</v>
      </c>
      <c r="N111" s="22" t="b">
        <f>_xlfn.XOR(照会事項[[#This Row],[Fwk選択肢あり]],照会事項[[#This Row],[Fwk回答形式選択]])</f>
        <v>0</v>
      </c>
      <c r="O111" s="30" t="b">
        <f>LEFT(照会事項[[#This Row],[照会事項入力用]],1)="◤"</f>
        <v>0</v>
      </c>
      <c r="P111" s="30" t="b">
        <f>ISBLANK(照会事項[[#This Row],[回答]])</f>
        <v>1</v>
      </c>
      <c r="Q111" s="30" t="b">
        <f>AND(照会事項[[#This Row],[IsQuestion]],照会事項[[#This Row],[Fwk回答欄空き]],NOT(照会事項[[#This Row],[Fwk要回答条件あり]]))</f>
        <v>1</v>
      </c>
      <c r="R111" s="30" t="b">
        <f>AND(照会事項[[#This Row],[IsQuestion]],照会事項[[#This Row],[Fwk回答欄空き]],照会事項[[#This Row],[Fwk要回答条件あり]])</f>
        <v>0</v>
      </c>
      <c r="S111" s="22" t="b">
        <f>ISNUMBER(FIND(Keyword変換後_要補足説明,照会事項[[#This Row],[回答]]))</f>
        <v>0</v>
      </c>
      <c r="T111" s="22" t="b">
        <f>ISBLANK(照会事項[[#This Row],[補足説明]])</f>
        <v>1</v>
      </c>
      <c r="U111" s="22" t="b">
        <f>AND(照会事項[[#This Row],[Fwk要補足説明]],照会事項[[#This Row],[Fwk補足説明空き]])</f>
        <v>0</v>
      </c>
      <c r="V111" s="22"/>
      <c r="W111" s="21" t="s">
        <v>243</v>
      </c>
      <c r="X111" s="23"/>
      <c r="Y111" s="24" t="s">
        <v>137</v>
      </c>
      <c r="Z111" s="25" t="s">
        <v>2</v>
      </c>
      <c r="AA111" s="13"/>
      <c r="AC111" s="20"/>
    </row>
    <row r="112" spans="1:29" ht="72.95" customHeight="1" x14ac:dyDescent="0.25">
      <c r="A112" s="32">
        <f ca="1">IF(照会事項[[#This Row],[IsQuestion]],照会事項[[#This Row],[SEQ]],"")</f>
        <v>58</v>
      </c>
      <c r="B112" s="21" t="str">
        <f>CONCATENATE(照会事項[[#This Row],[照会事項補足]],照会事項[[#This Row],[照会事項入力用]],照会事項[[#This Row],[照会事項選択肢]])</f>
        <v>監視システムで管理している情報(属性等)は任意に選択し、ファイル抽出が可能かどうか
▼次からお選びください
可能/不可能/条件による[詳細は補足説明へ記載]</v>
      </c>
      <c r="C112" s="22" t="b">
        <f>AND(照会事項[[#This Row],[照会事項入力用]]&lt;&gt;"",照会事項[[#This Row],[補足]]="")</f>
        <v>1</v>
      </c>
      <c r="D112" s="22">
        <f>IF(照会事項[[#This Row],[IsQuestion]],1,0)</f>
        <v>1</v>
      </c>
      <c r="E112" s="22">
        <f ca="1">IFERROR(OFFSET(照会事項[[#This Row],[SEQ]],-1,0)+照会事項[[#This Row],[CountUp]],照会事項[[#This Row],[CountUp]])</f>
        <v>58</v>
      </c>
      <c r="F112" s="22" t="str">
        <f>TEXT(照会事項[[#This Row],[補足]],表示形式_照会事項補足)</f>
        <v/>
      </c>
      <c r="G112" s="22" t="str">
        <f>IF(照会事項[[#This Row],[Fwk回答形式選択]],CONCATENATE(改行,Keyword質問事項_選択肢,SUBSTITUTE(照会事項[[#This Row],[選択肢]],Keyword変換前_要補足説明,Keyword変換後_要補足説明)),"")</f>
        <v xml:space="preserve">
▼次からお選びください
可能/不可能/条件による[詳細は補足説明へ記載]</v>
      </c>
      <c r="H112" s="22">
        <f>MATCH(照会事項[[#This Row],[選択肢]],選択肢PD用[選択肢],0)</f>
        <v>5</v>
      </c>
      <c r="I112" s="22">
        <f>INDEX(選択肢PD用[選択肢個数],照会事項[[#This Row],[選択肢PD行番号]])</f>
        <v>3</v>
      </c>
      <c r="J112" s="22" t="b">
        <f>照会事項[[#This Row],[補足]]=見出し</f>
        <v>0</v>
      </c>
      <c r="K112" s="22" t="b">
        <f ca="1">AND(TRIM(照会事項[[#This Row],[照会事項]])&lt;&gt;"",OFFSET(照会事項[[#This Row],[IsQuestion]],1,0))</f>
        <v>1</v>
      </c>
      <c r="L112" s="22" t="b">
        <f>NOT(ISBLANK(照会事項[[#This Row],[選択肢]]))</f>
        <v>1</v>
      </c>
      <c r="M112" s="22" t="b">
        <f>照会事項[[#This Row],[回答入力単位・形式]]=Keyword条件_回答形式選択</f>
        <v>1</v>
      </c>
      <c r="N112" s="22" t="b">
        <f>_xlfn.XOR(照会事項[[#This Row],[Fwk選択肢あり]],照会事項[[#This Row],[Fwk回答形式選択]])</f>
        <v>0</v>
      </c>
      <c r="O112" s="22" t="b">
        <f>LEFT(照会事項[[#This Row],[照会事項入力用]],1)="◤"</f>
        <v>0</v>
      </c>
      <c r="P112" s="22" t="b">
        <f>ISBLANK(照会事項[[#This Row],[回答]])</f>
        <v>1</v>
      </c>
      <c r="Q112" s="22" t="b">
        <f>AND(照会事項[[#This Row],[IsQuestion]],照会事項[[#This Row],[Fwk回答欄空き]],NOT(照会事項[[#This Row],[Fwk要回答条件あり]]))</f>
        <v>1</v>
      </c>
      <c r="R112" s="22" t="b">
        <f>AND(照会事項[[#This Row],[IsQuestion]],照会事項[[#This Row],[Fwk回答欄空き]],照会事項[[#This Row],[Fwk要回答条件あり]])</f>
        <v>0</v>
      </c>
      <c r="S112" s="22" t="b">
        <f>ISNUMBER(FIND(Keyword変換後_要補足説明,照会事項[[#This Row],[回答]]))</f>
        <v>0</v>
      </c>
      <c r="T112" s="22" t="b">
        <f>ISBLANK(照会事項[[#This Row],[補足説明]])</f>
        <v>1</v>
      </c>
      <c r="U112" s="22" t="b">
        <f>AND(照会事項[[#This Row],[Fwk要補足説明]],照会事項[[#This Row],[Fwk補足説明空き]])</f>
        <v>0</v>
      </c>
      <c r="V112" s="22"/>
      <c r="W112" s="21" t="s">
        <v>161</v>
      </c>
      <c r="X112" s="23"/>
      <c r="Y112" s="24" t="s">
        <v>137</v>
      </c>
      <c r="Z112" s="25" t="s">
        <v>2</v>
      </c>
      <c r="AA112" s="13"/>
      <c r="AC112" s="20"/>
    </row>
    <row r="113" spans="1:29" ht="41.1" customHeight="1" x14ac:dyDescent="0.25">
      <c r="A113" s="32">
        <f ca="1">IF(照会事項[[#This Row],[IsQuestion]],照会事項[[#This Row],[SEQ]],"")</f>
        <v>59</v>
      </c>
      <c r="B113" s="29" t="str">
        <f>CONCATENATE(照会事項[[#This Row],[照会事項補足]],照会事項[[#This Row],[照会事項入力用]],照会事項[[#This Row],[照会事項選択肢]])</f>
        <v>◤前の回答が「可能」の場合◢
抽出可能なファイル形式を記載</v>
      </c>
      <c r="C113" s="30" t="b">
        <f>AND(照会事項[[#This Row],[照会事項入力用]]&lt;&gt;"",照会事項[[#This Row],[補足]]="")</f>
        <v>1</v>
      </c>
      <c r="D113" s="22">
        <f>IF(照会事項[[#This Row],[IsQuestion]],1,0)</f>
        <v>1</v>
      </c>
      <c r="E113" s="30">
        <f ca="1">IFERROR(OFFSET(照会事項[[#This Row],[SEQ]],-1,0)+照会事項[[#This Row],[CountUp]],照会事項[[#This Row],[CountUp]])</f>
        <v>59</v>
      </c>
      <c r="F113" s="22" t="str">
        <f>TEXT(照会事項[[#This Row],[補足]],表示形式_照会事項補足)</f>
        <v/>
      </c>
      <c r="G113" s="22" t="str">
        <f>IF(照会事項[[#This Row],[Fwk回答形式選択]],CONCATENATE(改行,Keyword質問事項_選択肢,SUBSTITUTE(照会事項[[#This Row],[選択肢]],Keyword変換前_要補足説明,Keyword変換後_要補足説明)),"")</f>
        <v/>
      </c>
      <c r="H113" s="22" t="e">
        <f>MATCH(照会事項[[#This Row],[選択肢]],選択肢PD用[選択肢],0)</f>
        <v>#N/A</v>
      </c>
      <c r="I113" s="22" t="e">
        <f>INDEX(選択肢PD用[選択肢個数],照会事項[[#This Row],[選択肢PD行番号]])</f>
        <v>#N/A</v>
      </c>
      <c r="J113" s="22" t="b">
        <f>照会事項[[#This Row],[補足]]=見出し</f>
        <v>0</v>
      </c>
      <c r="K113" s="22" t="b">
        <f ca="1">AND(TRIM(照会事項[[#This Row],[照会事項]])&lt;&gt;"",OFFSET(照会事項[[#This Row],[IsQuestion]],1,0))</f>
        <v>0</v>
      </c>
      <c r="L113" s="22" t="b">
        <f>NOT(ISBLANK(照会事項[[#This Row],[選択肢]]))</f>
        <v>0</v>
      </c>
      <c r="M113" s="22" t="b">
        <f>照会事項[[#This Row],[回答入力単位・形式]]=Keyword条件_回答形式選択</f>
        <v>0</v>
      </c>
      <c r="N113" s="22" t="b">
        <f>_xlfn.XOR(照会事項[[#This Row],[Fwk選択肢あり]],照会事項[[#This Row],[Fwk回答形式選択]])</f>
        <v>0</v>
      </c>
      <c r="O113" s="30" t="b">
        <f>LEFT(照会事項[[#This Row],[照会事項入力用]],1)="◤"</f>
        <v>1</v>
      </c>
      <c r="P113" s="30" t="b">
        <f>ISBLANK(照会事項[[#This Row],[回答]])</f>
        <v>1</v>
      </c>
      <c r="Q113" s="30" t="b">
        <f>AND(照会事項[[#This Row],[IsQuestion]],照会事項[[#This Row],[Fwk回答欄空き]],NOT(照会事項[[#This Row],[Fwk要回答条件あり]]))</f>
        <v>0</v>
      </c>
      <c r="R113" s="30" t="b">
        <f>AND(照会事項[[#This Row],[IsQuestion]],照会事項[[#This Row],[Fwk回答欄空き]],照会事項[[#This Row],[Fwk要回答条件あり]])</f>
        <v>1</v>
      </c>
      <c r="S113" s="22" t="b">
        <f>ISNUMBER(FIND(Keyword変換後_要補足説明,照会事項[[#This Row],[回答]]))</f>
        <v>0</v>
      </c>
      <c r="T113" s="22" t="b">
        <f>ISBLANK(照会事項[[#This Row],[補足説明]])</f>
        <v>1</v>
      </c>
      <c r="U113" s="22" t="b">
        <f>AND(照会事項[[#This Row],[Fwk要補足説明]],照会事項[[#This Row],[Fwk補足説明空き]])</f>
        <v>0</v>
      </c>
      <c r="V113" s="22"/>
      <c r="W113" s="21" t="s">
        <v>178</v>
      </c>
      <c r="X113" s="23"/>
      <c r="Y113" s="29"/>
      <c r="Z113" s="25" t="s">
        <v>3</v>
      </c>
      <c r="AA113" s="5"/>
      <c r="AC113" s="20"/>
    </row>
    <row r="114" spans="1:29" ht="24.95" customHeight="1" x14ac:dyDescent="0.25">
      <c r="A114" s="32" t="str">
        <f>IF(照会事項[[#This Row],[IsQuestion]],照会事項[[#This Row],[SEQ]],"")</f>
        <v/>
      </c>
      <c r="B114" s="7" t="str">
        <f>CONCATENATE(照会事項[[#This Row],[照会事項補足]],照会事項[[#This Row],[照会事項入力用]],照会事項[[#This Row],[照会事項選択肢]])</f>
        <v>※ 例：Excel・CSV・PDFなど</v>
      </c>
      <c r="C114" s="4" t="b">
        <f>AND(照会事項[[#This Row],[照会事項入力用]]&lt;&gt;"",照会事項[[#This Row],[補足]]="")</f>
        <v>0</v>
      </c>
      <c r="D114" s="4">
        <f>IF(照会事項[[#This Row],[IsQuestion]],1,0)</f>
        <v>0</v>
      </c>
      <c r="E114" s="4">
        <f ca="1">IFERROR(OFFSET(照会事項[[#This Row],[SEQ]],-1,0)+照会事項[[#This Row],[CountUp]],照会事項[[#This Row],[CountUp]])</f>
        <v>59</v>
      </c>
      <c r="F114" s="4" t="str">
        <f>TEXT(照会事項[[#This Row],[補足]],表示形式_照会事項補足)</f>
        <v xml:space="preserve">※ </v>
      </c>
      <c r="G114" s="4" t="str">
        <f>IF(照会事項[[#This Row],[Fwk回答形式選択]],CONCATENATE(改行,Keyword質問事項_選択肢,SUBSTITUTE(照会事項[[#This Row],[選択肢]],Keyword変換前_要補足説明,Keyword変換後_要補足説明)),"")</f>
        <v/>
      </c>
      <c r="H114" s="4" t="e">
        <f>MATCH(照会事項[[#This Row],[選択肢]],選択肢PD用[選択肢],0)</f>
        <v>#N/A</v>
      </c>
      <c r="I114" s="4" t="e">
        <f>INDEX(選択肢PD用[選択肢個数],照会事項[[#This Row],[選択肢PD行番号]])</f>
        <v>#N/A</v>
      </c>
      <c r="J114" s="4" t="b">
        <f>照会事項[[#This Row],[補足]]=見出し</f>
        <v>0</v>
      </c>
      <c r="K114" s="4" t="b">
        <f ca="1">AND(TRIM(照会事項[[#This Row],[照会事項]])&lt;&gt;"",OFFSET(照会事項[[#This Row],[IsQuestion]],1,0))</f>
        <v>0</v>
      </c>
      <c r="L114" s="4" t="b">
        <f>NOT(ISBLANK(照会事項[[#This Row],[選択肢]]))</f>
        <v>0</v>
      </c>
      <c r="M114" s="4" t="b">
        <f>照会事項[[#This Row],[回答入力単位・形式]]=Keyword条件_回答形式選択</f>
        <v>0</v>
      </c>
      <c r="N114" s="4" t="b">
        <f>_xlfn.XOR(照会事項[[#This Row],[Fwk選択肢あり]],照会事項[[#This Row],[Fwk回答形式選択]])</f>
        <v>0</v>
      </c>
      <c r="O114" s="4" t="b">
        <f>LEFT(照会事項[[#This Row],[照会事項入力用]],1)="◤"</f>
        <v>0</v>
      </c>
      <c r="P114" s="4" t="b">
        <f>ISBLANK(照会事項[[#This Row],[回答]])</f>
        <v>1</v>
      </c>
      <c r="Q114" s="4" t="b">
        <f>AND(照会事項[[#This Row],[IsQuestion]],照会事項[[#This Row],[Fwk回答欄空き]],NOT(照会事項[[#This Row],[Fwk要回答条件あり]]))</f>
        <v>0</v>
      </c>
      <c r="R114" s="4" t="b">
        <f>AND(照会事項[[#This Row],[IsQuestion]],照会事項[[#This Row],[Fwk回答欄空き]],照会事項[[#This Row],[Fwk要回答条件あり]])</f>
        <v>0</v>
      </c>
      <c r="S114" s="4" t="b">
        <f>ISNUMBER(FIND(Keyword変換後_要補足説明,照会事項[[#This Row],[回答]]))</f>
        <v>0</v>
      </c>
      <c r="T114" s="4" t="b">
        <f>ISBLANK(照会事項[[#This Row],[補足説明]])</f>
        <v>1</v>
      </c>
      <c r="U114" s="4" t="b">
        <f>AND(照会事項[[#This Row],[Fwk要補足説明]],照会事項[[#This Row],[Fwk補足説明空き]])</f>
        <v>0</v>
      </c>
      <c r="V114" s="4"/>
      <c r="W114" s="1" t="s">
        <v>113</v>
      </c>
      <c r="X114" s="5" t="s">
        <v>23</v>
      </c>
      <c r="Y114" s="17"/>
      <c r="AA114" s="5"/>
    </row>
    <row r="115" spans="1:29" ht="31.5" x14ac:dyDescent="0.25">
      <c r="A115" s="32" t="str">
        <f>IF(照会事項[[#This Row],[IsQuestion]],照会事項[[#This Row],[SEQ]],"")</f>
        <v/>
      </c>
      <c r="B115" s="7" t="str">
        <f>CONCATENATE(照会事項[[#This Row],[照会事項補足]],照会事項[[#This Row],[照会事項入力用]],照会事項[[#This Row],[照会事項選択肢]])</f>
        <v>★ 保守について</v>
      </c>
      <c r="C115" s="4" t="b">
        <f>AND(照会事項[[#This Row],[照会事項入力用]]&lt;&gt;"",照会事項[[#This Row],[補足]]="")</f>
        <v>0</v>
      </c>
      <c r="D115" s="4">
        <f>IF(照会事項[[#This Row],[IsQuestion]],1,0)</f>
        <v>0</v>
      </c>
      <c r="E115" s="4">
        <f ca="1">IFERROR(OFFSET(照会事項[[#This Row],[SEQ]],-1,0)+照会事項[[#This Row],[CountUp]],照会事項[[#This Row],[CountUp]])</f>
        <v>59</v>
      </c>
      <c r="F115" s="4" t="str">
        <f>TEXT(照会事項[[#This Row],[補足]],表示形式_照会事項補足)</f>
        <v xml:space="preserve">★ </v>
      </c>
      <c r="G115" s="4" t="str">
        <f>IF(照会事項[[#This Row],[Fwk回答形式選択]],CONCATENATE(改行,Keyword質問事項_選択肢,SUBSTITUTE(照会事項[[#This Row],[選択肢]],Keyword変換前_要補足説明,Keyword変換後_要補足説明)),"")</f>
        <v/>
      </c>
      <c r="H115" s="4" t="e">
        <f>MATCH(照会事項[[#This Row],[選択肢]],選択肢PD用[選択肢],0)</f>
        <v>#N/A</v>
      </c>
      <c r="I115" s="4" t="e">
        <f>INDEX(選択肢PD用[選択肢個数],照会事項[[#This Row],[選択肢PD行番号]])</f>
        <v>#N/A</v>
      </c>
      <c r="J115" s="4" t="b">
        <f>照会事項[[#This Row],[補足]]=見出し</f>
        <v>1</v>
      </c>
      <c r="K115" s="4" t="b">
        <f ca="1">AND(TRIM(照会事項[[#This Row],[照会事項]])&lt;&gt;"",OFFSET(照会事項[[#This Row],[IsQuestion]],1,0))</f>
        <v>1</v>
      </c>
      <c r="L115" s="4" t="b">
        <f>NOT(ISBLANK(照会事項[[#This Row],[選択肢]]))</f>
        <v>0</v>
      </c>
      <c r="M115" s="4" t="b">
        <f>照会事項[[#This Row],[回答入力単位・形式]]=Keyword条件_回答形式選択</f>
        <v>0</v>
      </c>
      <c r="N115" s="4" t="b">
        <f>_xlfn.XOR(照会事項[[#This Row],[Fwk選択肢あり]],照会事項[[#This Row],[Fwk回答形式選択]])</f>
        <v>0</v>
      </c>
      <c r="O115" s="4" t="b">
        <f>LEFT(照会事項[[#This Row],[照会事項入力用]],1)="◤"</f>
        <v>0</v>
      </c>
      <c r="P115" s="4" t="b">
        <f>ISBLANK(照会事項[[#This Row],[回答]])</f>
        <v>1</v>
      </c>
      <c r="Q115" s="4" t="b">
        <f>AND(照会事項[[#This Row],[IsQuestion]],照会事項[[#This Row],[Fwk回答欄空き]],NOT(照会事項[[#This Row],[Fwk要回答条件あり]]))</f>
        <v>0</v>
      </c>
      <c r="R115" s="4" t="b">
        <f>AND(照会事項[[#This Row],[IsQuestion]],照会事項[[#This Row],[Fwk回答欄空き]],照会事項[[#This Row],[Fwk要回答条件あり]])</f>
        <v>0</v>
      </c>
      <c r="S115" s="4" t="b">
        <f>ISNUMBER(FIND(Keyword変換後_要補足説明,照会事項[[#This Row],[回答]]))</f>
        <v>0</v>
      </c>
      <c r="T115" s="4" t="b">
        <f>ISBLANK(照会事項[[#This Row],[補足説明]])</f>
        <v>1</v>
      </c>
      <c r="U115" s="4" t="b">
        <f>AND(照会事項[[#This Row],[Fwk要補足説明]],照会事項[[#This Row],[Fwk補足説明空き]])</f>
        <v>0</v>
      </c>
      <c r="V115" s="4"/>
      <c r="W115" s="34" t="s">
        <v>297</v>
      </c>
      <c r="X115" s="5" t="s">
        <v>26</v>
      </c>
      <c r="Y115" s="17"/>
      <c r="AA115" s="5"/>
    </row>
    <row r="116" spans="1:29" ht="31.5" x14ac:dyDescent="0.25">
      <c r="A116" s="32">
        <f ca="1">IF(照会事項[[#This Row],[IsQuestion]],照会事項[[#This Row],[SEQ]],"")</f>
        <v>60</v>
      </c>
      <c r="B116" s="19" t="str">
        <f>CONCATENATE(照会事項[[#This Row],[照会事項補足]],照会事項[[#This Row],[照会事項入力用]],照会事項[[#This Row],[照会事項選択肢]])</f>
        <v>制御装置について、導入から契約更新などを含めて保証できるサポート継続（延長）可能な最長期間を記載</v>
      </c>
      <c r="C116" s="3" t="b">
        <f>AND(照会事項[[#This Row],[照会事項入力用]]&lt;&gt;"",照会事項[[#This Row],[補足]]="")</f>
        <v>1</v>
      </c>
      <c r="D116" s="4">
        <f>IF(照会事項[[#This Row],[IsQuestion]],1,0)</f>
        <v>1</v>
      </c>
      <c r="E116" s="3">
        <f ca="1">IFERROR(OFFSET(照会事項[[#This Row],[SEQ]],-1,0)+照会事項[[#This Row],[CountUp]],照会事項[[#This Row],[CountUp]])</f>
        <v>60</v>
      </c>
      <c r="F116" s="4" t="str">
        <f>TEXT(照会事項[[#This Row],[補足]],表示形式_照会事項補足)</f>
        <v/>
      </c>
      <c r="G116" s="4" t="str">
        <f>IF(照会事項[[#This Row],[Fwk回答形式選択]],CONCATENATE(改行,Keyword質問事項_選択肢,SUBSTITUTE(照会事項[[#This Row],[選択肢]],Keyword変換前_要補足説明,Keyword変換後_要補足説明)),"")</f>
        <v/>
      </c>
      <c r="H116" s="4" t="e">
        <f>MATCH(照会事項[[#This Row],[選択肢]],選択肢PD用[選択肢],0)</f>
        <v>#N/A</v>
      </c>
      <c r="I116" s="4" t="e">
        <f>INDEX(選択肢PD用[選択肢個数],照会事項[[#This Row],[選択肢PD行番号]])</f>
        <v>#N/A</v>
      </c>
      <c r="J116" s="4" t="b">
        <f>照会事項[[#This Row],[補足]]=見出し</f>
        <v>0</v>
      </c>
      <c r="K116" s="4" t="b">
        <f ca="1">AND(TRIM(照会事項[[#This Row],[照会事項]])&lt;&gt;"",OFFSET(照会事項[[#This Row],[IsQuestion]],1,0))</f>
        <v>0</v>
      </c>
      <c r="L116" s="4" t="b">
        <f>NOT(ISBLANK(照会事項[[#This Row],[選択肢]]))</f>
        <v>0</v>
      </c>
      <c r="M116" s="4" t="b">
        <f>照会事項[[#This Row],[回答入力単位・形式]]=Keyword条件_回答形式選択</f>
        <v>0</v>
      </c>
      <c r="N116" s="4" t="b">
        <f>_xlfn.XOR(照会事項[[#This Row],[Fwk選択肢あり]],照会事項[[#This Row],[Fwk回答形式選択]])</f>
        <v>0</v>
      </c>
      <c r="O116" s="3" t="b">
        <f>LEFT(照会事項[[#This Row],[照会事項入力用]],1)="◤"</f>
        <v>0</v>
      </c>
      <c r="P116" s="3" t="b">
        <f>ISBLANK(照会事項[[#This Row],[回答]])</f>
        <v>1</v>
      </c>
      <c r="Q116" s="3" t="b">
        <f>AND(照会事項[[#This Row],[IsQuestion]],照会事項[[#This Row],[Fwk回答欄空き]],NOT(照会事項[[#This Row],[Fwk要回答条件あり]]))</f>
        <v>1</v>
      </c>
      <c r="R116" s="3" t="b">
        <f>AND(照会事項[[#This Row],[IsQuestion]],照会事項[[#This Row],[Fwk回答欄空き]],照会事項[[#This Row],[Fwk要回答条件あり]])</f>
        <v>0</v>
      </c>
      <c r="S116" s="4" t="b">
        <f>ISNUMBER(FIND(Keyword変換後_要補足説明,照会事項[[#This Row],[回答]]))</f>
        <v>0</v>
      </c>
      <c r="T116" s="4" t="b">
        <f>ISBLANK(照会事項[[#This Row],[補足説明]])</f>
        <v>1</v>
      </c>
      <c r="U116" s="4" t="b">
        <f>AND(照会事項[[#This Row],[Fwk要補足説明]],照会事項[[#This Row],[Fwk補足説明空き]])</f>
        <v>0</v>
      </c>
      <c r="V116" s="4"/>
      <c r="W116" s="21" t="s">
        <v>298</v>
      </c>
      <c r="X116" s="5"/>
      <c r="Y116" s="24"/>
      <c r="Z116" s="25" t="s">
        <v>0</v>
      </c>
      <c r="AA116" s="5"/>
    </row>
    <row r="117" spans="1:29" ht="31.5" x14ac:dyDescent="0.25">
      <c r="A117" s="32" t="str">
        <f>IF(照会事項[[#This Row],[IsQuestion]],照会事項[[#This Row],[SEQ]],"")</f>
        <v/>
      </c>
      <c r="B117" s="19" t="str">
        <f>CONCATENATE(照会事項[[#This Row],[照会事項補足]],照会事項[[#This Row],[照会事項入力用]],照会事項[[#This Row],[照会事項選択肢]])</f>
        <v>※ 例：120ヶ月（10年）</v>
      </c>
      <c r="C117" s="3" t="b">
        <f>AND(照会事項[[#This Row],[照会事項入力用]]&lt;&gt;"",照会事項[[#This Row],[補足]]="")</f>
        <v>0</v>
      </c>
      <c r="D117" s="4">
        <f>IF(照会事項[[#This Row],[IsQuestion]],1,0)</f>
        <v>0</v>
      </c>
      <c r="E117" s="3">
        <f ca="1">IFERROR(OFFSET(照会事項[[#This Row],[SEQ]],-1,0)+照会事項[[#This Row],[CountUp]],照会事項[[#This Row],[CountUp]])</f>
        <v>60</v>
      </c>
      <c r="F117" s="4" t="str">
        <f>TEXT(照会事項[[#This Row],[補足]],表示形式_照会事項補足)</f>
        <v xml:space="preserve">※ </v>
      </c>
      <c r="G117" s="4" t="str">
        <f>IF(照会事項[[#This Row],[Fwk回答形式選択]],CONCATENATE(改行,Keyword質問事項_選択肢,SUBSTITUTE(照会事項[[#This Row],[選択肢]],Keyword変換前_要補足説明,Keyword変換後_要補足説明)),"")</f>
        <v/>
      </c>
      <c r="H117" s="4" t="e">
        <f>MATCH(照会事項[[#This Row],[選択肢]],選択肢PD用[選択肢],0)</f>
        <v>#N/A</v>
      </c>
      <c r="I117" s="4" t="e">
        <f>INDEX(選択肢PD用[選択肢個数],照会事項[[#This Row],[選択肢PD行番号]])</f>
        <v>#N/A</v>
      </c>
      <c r="J117" s="4" t="b">
        <f>照会事項[[#This Row],[補足]]=見出し</f>
        <v>0</v>
      </c>
      <c r="K117" s="4" t="b">
        <f ca="1">AND(TRIM(照会事項[[#This Row],[照会事項]])&lt;&gt;"",OFFSET(照会事項[[#This Row],[IsQuestion]],1,0))</f>
        <v>1</v>
      </c>
      <c r="L117" s="4" t="b">
        <f>NOT(ISBLANK(照会事項[[#This Row],[選択肢]]))</f>
        <v>0</v>
      </c>
      <c r="M117" s="4" t="b">
        <f>照会事項[[#This Row],[回答入力単位・形式]]=Keyword条件_回答形式選択</f>
        <v>0</v>
      </c>
      <c r="N117" s="4" t="b">
        <f>_xlfn.XOR(照会事項[[#This Row],[Fwk選択肢あり]],照会事項[[#This Row],[Fwk回答形式選択]])</f>
        <v>0</v>
      </c>
      <c r="O117" s="3" t="b">
        <f>LEFT(照会事項[[#This Row],[照会事項入力用]],1)="◤"</f>
        <v>0</v>
      </c>
      <c r="P117" s="3" t="b">
        <f>ISBLANK(照会事項[[#This Row],[回答]])</f>
        <v>1</v>
      </c>
      <c r="Q117" s="3" t="b">
        <f>AND(照会事項[[#This Row],[IsQuestion]],照会事項[[#This Row],[Fwk回答欄空き]],NOT(照会事項[[#This Row],[Fwk要回答条件あり]]))</f>
        <v>0</v>
      </c>
      <c r="R117" s="3" t="b">
        <f>AND(照会事項[[#This Row],[IsQuestion]],照会事項[[#This Row],[Fwk回答欄空き]],照会事項[[#This Row],[Fwk要回答条件あり]])</f>
        <v>0</v>
      </c>
      <c r="S117" s="4" t="b">
        <f>ISNUMBER(FIND(Keyword変換後_要補足説明,照会事項[[#This Row],[回答]]))</f>
        <v>0</v>
      </c>
      <c r="T117" s="4" t="b">
        <f>ISBLANK(照会事項[[#This Row],[補足説明]])</f>
        <v>1</v>
      </c>
      <c r="U117" s="4" t="b">
        <f>AND(照会事項[[#This Row],[Fwk要補足説明]],照会事項[[#This Row],[Fwk補足説明空き]])</f>
        <v>0</v>
      </c>
      <c r="V117" s="4"/>
      <c r="W117" s="21" t="s">
        <v>101</v>
      </c>
      <c r="X117" s="5" t="s">
        <v>23</v>
      </c>
      <c r="Y117" s="24"/>
      <c r="Z117" s="25"/>
      <c r="AA117" s="5"/>
    </row>
    <row r="118" spans="1:29" ht="31.5" x14ac:dyDescent="0.25">
      <c r="A118" s="32">
        <f ca="1">IF(照会事項[[#This Row],[IsQuestion]],照会事項[[#This Row],[SEQ]],"")</f>
        <v>61</v>
      </c>
      <c r="B118" s="19" t="str">
        <f>CONCATENATE(照会事項[[#This Row],[照会事項補足]],照会事項[[#This Row],[照会事項入力用]],照会事項[[#This Row],[照会事項選択肢]])</f>
        <v>計測機器について、導入から契約更新などを含めて保証できるサポート継続（延長）可能な最長期間を記載</v>
      </c>
      <c r="C118" s="3" t="b">
        <f>AND(照会事項[[#This Row],[照会事項入力用]]&lt;&gt;"",照会事項[[#This Row],[補足]]="")</f>
        <v>1</v>
      </c>
      <c r="D118" s="4">
        <f>IF(照会事項[[#This Row],[IsQuestion]],1,0)</f>
        <v>1</v>
      </c>
      <c r="E118" s="3">
        <f ca="1">IFERROR(OFFSET(照会事項[[#This Row],[SEQ]],-1,0)+照会事項[[#This Row],[CountUp]],照会事項[[#This Row],[CountUp]])</f>
        <v>61</v>
      </c>
      <c r="F118" s="4" t="str">
        <f>TEXT(照会事項[[#This Row],[補足]],表示形式_照会事項補足)</f>
        <v/>
      </c>
      <c r="G118" s="4" t="str">
        <f>IF(照会事項[[#This Row],[Fwk回答形式選択]],CONCATENATE(改行,Keyword質問事項_選択肢,SUBSTITUTE(照会事項[[#This Row],[選択肢]],Keyword変換前_要補足説明,Keyword変換後_要補足説明)),"")</f>
        <v/>
      </c>
      <c r="H118" s="4" t="e">
        <f>MATCH(照会事項[[#This Row],[選択肢]],選択肢PD用[選択肢],0)</f>
        <v>#N/A</v>
      </c>
      <c r="I118" s="4" t="e">
        <f>INDEX(選択肢PD用[選択肢個数],照会事項[[#This Row],[選択肢PD行番号]])</f>
        <v>#N/A</v>
      </c>
      <c r="J118" s="4" t="b">
        <f>照会事項[[#This Row],[補足]]=見出し</f>
        <v>0</v>
      </c>
      <c r="K118" s="4" t="b">
        <f ca="1">AND(TRIM(照会事項[[#This Row],[照会事項]])&lt;&gt;"",OFFSET(照会事項[[#This Row],[IsQuestion]],1,0))</f>
        <v>0</v>
      </c>
      <c r="L118" s="4" t="b">
        <f>NOT(ISBLANK(照会事項[[#This Row],[選択肢]]))</f>
        <v>0</v>
      </c>
      <c r="M118" s="4" t="b">
        <f>照会事項[[#This Row],[回答入力単位・形式]]=Keyword条件_回答形式選択</f>
        <v>0</v>
      </c>
      <c r="N118" s="4" t="b">
        <f>_xlfn.XOR(照会事項[[#This Row],[Fwk選択肢あり]],照会事項[[#This Row],[Fwk回答形式選択]])</f>
        <v>0</v>
      </c>
      <c r="O118" s="3" t="b">
        <f>LEFT(照会事項[[#This Row],[照会事項入力用]],1)="◤"</f>
        <v>0</v>
      </c>
      <c r="P118" s="3" t="b">
        <f>ISBLANK(照会事項[[#This Row],[回答]])</f>
        <v>1</v>
      </c>
      <c r="Q118" s="3" t="b">
        <f>AND(照会事項[[#This Row],[IsQuestion]],照会事項[[#This Row],[Fwk回答欄空き]],NOT(照会事項[[#This Row],[Fwk要回答条件あり]]))</f>
        <v>1</v>
      </c>
      <c r="R118" s="3" t="b">
        <f>AND(照会事項[[#This Row],[IsQuestion]],照会事項[[#This Row],[Fwk回答欄空き]],照会事項[[#This Row],[Fwk要回答条件あり]])</f>
        <v>0</v>
      </c>
      <c r="S118" s="4" t="b">
        <f>ISNUMBER(FIND(Keyword変換後_要補足説明,照会事項[[#This Row],[回答]]))</f>
        <v>0</v>
      </c>
      <c r="T118" s="4" t="b">
        <f>ISBLANK(照会事項[[#This Row],[補足説明]])</f>
        <v>1</v>
      </c>
      <c r="U118" s="4" t="b">
        <f>AND(照会事項[[#This Row],[Fwk要補足説明]],照会事項[[#This Row],[Fwk補足説明空き]])</f>
        <v>0</v>
      </c>
      <c r="V118" s="4"/>
      <c r="W118" s="21" t="s">
        <v>299</v>
      </c>
      <c r="X118" s="5"/>
      <c r="Y118" s="29"/>
      <c r="Z118" s="25" t="s">
        <v>0</v>
      </c>
      <c r="AA118" s="5"/>
    </row>
    <row r="119" spans="1:29" ht="31.5" x14ac:dyDescent="0.25">
      <c r="A119" s="32" t="str">
        <f>IF(照会事項[[#This Row],[IsQuestion]],照会事項[[#This Row],[SEQ]],"")</f>
        <v/>
      </c>
      <c r="B119" s="19" t="str">
        <f>CONCATENATE(照会事項[[#This Row],[照会事項補足]],照会事項[[#This Row],[照会事項入力用]],照会事項[[#This Row],[照会事項選択肢]])</f>
        <v>※ 例：120ヶ月（10年）</v>
      </c>
      <c r="C119" s="3" t="b">
        <f>AND(照会事項[[#This Row],[照会事項入力用]]&lt;&gt;"",照会事項[[#This Row],[補足]]="")</f>
        <v>0</v>
      </c>
      <c r="D119" s="4">
        <f>IF(照会事項[[#This Row],[IsQuestion]],1,0)</f>
        <v>0</v>
      </c>
      <c r="E119" s="3">
        <f ca="1">IFERROR(OFFSET(照会事項[[#This Row],[SEQ]],-1,0)+照会事項[[#This Row],[CountUp]],照会事項[[#This Row],[CountUp]])</f>
        <v>61</v>
      </c>
      <c r="F119" s="4" t="str">
        <f>TEXT(照会事項[[#This Row],[補足]],表示形式_照会事項補足)</f>
        <v xml:space="preserve">※ </v>
      </c>
      <c r="G119" s="4" t="str">
        <f>IF(照会事項[[#This Row],[Fwk回答形式選択]],CONCATENATE(改行,Keyword質問事項_選択肢,SUBSTITUTE(照会事項[[#This Row],[選択肢]],Keyword変換前_要補足説明,Keyword変換後_要補足説明)),"")</f>
        <v/>
      </c>
      <c r="H119" s="4" t="e">
        <f>MATCH(照会事項[[#This Row],[選択肢]],選択肢PD用[選択肢],0)</f>
        <v>#N/A</v>
      </c>
      <c r="I119" s="4" t="e">
        <f>INDEX(選択肢PD用[選択肢個数],照会事項[[#This Row],[選択肢PD行番号]])</f>
        <v>#N/A</v>
      </c>
      <c r="J119" s="4" t="b">
        <f>照会事項[[#This Row],[補足]]=見出し</f>
        <v>0</v>
      </c>
      <c r="K119" s="4" t="b">
        <f ca="1">AND(TRIM(照会事項[[#This Row],[照会事項]])&lt;&gt;"",OFFSET(照会事項[[#This Row],[IsQuestion]],1,0))</f>
        <v>1</v>
      </c>
      <c r="L119" s="4" t="b">
        <f>NOT(ISBLANK(照会事項[[#This Row],[選択肢]]))</f>
        <v>0</v>
      </c>
      <c r="M119" s="4" t="b">
        <f>照会事項[[#This Row],[回答入力単位・形式]]=Keyword条件_回答形式選択</f>
        <v>0</v>
      </c>
      <c r="N119" s="4" t="b">
        <f>_xlfn.XOR(照会事項[[#This Row],[Fwk選択肢あり]],照会事項[[#This Row],[Fwk回答形式選択]])</f>
        <v>0</v>
      </c>
      <c r="O119" s="3" t="b">
        <f>LEFT(照会事項[[#This Row],[照会事項入力用]],1)="◤"</f>
        <v>0</v>
      </c>
      <c r="P119" s="3" t="b">
        <f>ISBLANK(照会事項[[#This Row],[回答]])</f>
        <v>1</v>
      </c>
      <c r="Q119" s="3" t="b">
        <f>AND(照会事項[[#This Row],[IsQuestion]],照会事項[[#This Row],[Fwk回答欄空き]],NOT(照会事項[[#This Row],[Fwk要回答条件あり]]))</f>
        <v>0</v>
      </c>
      <c r="R119" s="3" t="b">
        <f>AND(照会事項[[#This Row],[IsQuestion]],照会事項[[#This Row],[Fwk回答欄空き]],照会事項[[#This Row],[Fwk要回答条件あり]])</f>
        <v>0</v>
      </c>
      <c r="S119" s="4" t="b">
        <f>ISNUMBER(FIND(Keyword変換後_要補足説明,照会事項[[#This Row],[回答]]))</f>
        <v>0</v>
      </c>
      <c r="T119" s="4" t="b">
        <f>ISBLANK(照会事項[[#This Row],[補足説明]])</f>
        <v>1</v>
      </c>
      <c r="U119" s="4" t="b">
        <f>AND(照会事項[[#This Row],[Fwk要補足説明]],照会事項[[#This Row],[Fwk補足説明空き]])</f>
        <v>0</v>
      </c>
      <c r="V119" s="4"/>
      <c r="W119" s="21" t="s">
        <v>101</v>
      </c>
      <c r="X119" s="5" t="s">
        <v>308</v>
      </c>
      <c r="Y119" s="29"/>
      <c r="Z119" s="25"/>
      <c r="AA119" s="5"/>
    </row>
    <row r="120" spans="1:29" ht="51" customHeight="1" x14ac:dyDescent="0.25">
      <c r="A120" s="32">
        <f ca="1">IF(照会事項[[#This Row],[IsQuestion]],照会事項[[#This Row],[SEQ]],"")</f>
        <v>62</v>
      </c>
      <c r="B120" s="19" t="str">
        <f>CONCATENATE(照会事項[[#This Row],[照会事項補足]],照会事項[[#This Row],[照会事項入力用]],照会事項[[#This Row],[照会事項選択肢]])</f>
        <v>保守費用が発生するタイミングはいつからか
▼次からお選びください
納品時から/運用時から/その他[詳細は補足説明へ記載]</v>
      </c>
      <c r="C120" s="3" t="b">
        <f>AND(照会事項[[#This Row],[照会事項入力用]]&lt;&gt;"",照会事項[[#This Row],[補足]]="")</f>
        <v>1</v>
      </c>
      <c r="D120" s="4">
        <f>IF(照会事項[[#This Row],[IsQuestion]],1,0)</f>
        <v>1</v>
      </c>
      <c r="E120" s="3">
        <f ca="1">IFERROR(OFFSET(照会事項[[#This Row],[SEQ]],-1,0)+照会事項[[#This Row],[CountUp]],照会事項[[#This Row],[CountUp]])</f>
        <v>62</v>
      </c>
      <c r="F120" s="4" t="str">
        <f>TEXT(照会事項[[#This Row],[補足]],表示形式_照会事項補足)</f>
        <v/>
      </c>
      <c r="G120" s="4" t="str">
        <f>IF(照会事項[[#This Row],[Fwk回答形式選択]],CONCATENATE(改行,Keyword質問事項_選択肢,SUBSTITUTE(照会事項[[#This Row],[選択肢]],Keyword変換前_要補足説明,Keyword変換後_要補足説明)),"")</f>
        <v xml:space="preserve">
▼次からお選びください
納品時から/運用時から/その他[詳細は補足説明へ記載]</v>
      </c>
      <c r="H120" s="4">
        <f>MATCH(照会事項[[#This Row],[選択肢]],選択肢PD用[選択肢],0)</f>
        <v>27</v>
      </c>
      <c r="I120" s="4">
        <f>INDEX(選択肢PD用[選択肢個数],照会事項[[#This Row],[選択肢PD行番号]])</f>
        <v>3</v>
      </c>
      <c r="J120" s="4" t="b">
        <f>照会事項[[#This Row],[補足]]=見出し</f>
        <v>0</v>
      </c>
      <c r="K120" s="4" t="b">
        <f ca="1">AND(TRIM(照会事項[[#This Row],[照会事項]])&lt;&gt;"",OFFSET(照会事項[[#This Row],[IsQuestion]],1,0))</f>
        <v>0</v>
      </c>
      <c r="L120" s="4" t="b">
        <f>NOT(ISBLANK(照会事項[[#This Row],[選択肢]]))</f>
        <v>1</v>
      </c>
      <c r="M120" s="4" t="b">
        <f>照会事項[[#This Row],[回答入力単位・形式]]=Keyword条件_回答形式選択</f>
        <v>1</v>
      </c>
      <c r="N120" s="4" t="b">
        <f>_xlfn.XOR(照会事項[[#This Row],[Fwk選択肢あり]],照会事項[[#This Row],[Fwk回答形式選択]])</f>
        <v>0</v>
      </c>
      <c r="O120" s="3" t="b">
        <f>LEFT(照会事項[[#This Row],[照会事項入力用]],1)="◤"</f>
        <v>0</v>
      </c>
      <c r="P120" s="3" t="b">
        <f>ISBLANK(照会事項[[#This Row],[回答]])</f>
        <v>1</v>
      </c>
      <c r="Q120" s="3" t="b">
        <f>AND(照会事項[[#This Row],[IsQuestion]],照会事項[[#This Row],[Fwk回答欄空き]],NOT(照会事項[[#This Row],[Fwk要回答条件あり]]))</f>
        <v>1</v>
      </c>
      <c r="R120" s="3" t="b">
        <f>AND(照会事項[[#This Row],[IsQuestion]],照会事項[[#This Row],[Fwk回答欄空き]],照会事項[[#This Row],[Fwk要回答条件あり]])</f>
        <v>0</v>
      </c>
      <c r="S120" s="4" t="b">
        <f>ISNUMBER(FIND(Keyword変換後_要補足説明,照会事項[[#This Row],[回答]]))</f>
        <v>0</v>
      </c>
      <c r="T120" s="4" t="b">
        <f>ISBLANK(照会事項[[#This Row],[補足説明]])</f>
        <v>1</v>
      </c>
      <c r="U120" s="4" t="b">
        <f>AND(照会事項[[#This Row],[Fwk要補足説明]],照会事項[[#This Row],[Fwk補足説明空き]])</f>
        <v>0</v>
      </c>
      <c r="V120" s="4"/>
      <c r="W120" s="21" t="s">
        <v>300</v>
      </c>
      <c r="X120" s="5"/>
      <c r="Y120" s="29" t="s">
        <v>321</v>
      </c>
      <c r="Z120" s="25" t="s">
        <v>2</v>
      </c>
      <c r="AA120" s="13"/>
    </row>
    <row r="121" spans="1:29" ht="31.5" x14ac:dyDescent="0.25">
      <c r="A121" s="32" t="str">
        <f>IF(照会事項[[#This Row],[IsQuestion]],照会事項[[#This Row],[SEQ]],"")</f>
        <v/>
      </c>
      <c r="B121" s="19" t="str">
        <f>CONCATENATE(照会事項[[#This Row],[照会事項補足]],照会事項[[#This Row],[照会事項入力用]],照会事項[[#This Row],[照会事項選択肢]])</f>
        <v>★ 追加費用について</v>
      </c>
      <c r="C121" s="3" t="b">
        <f>AND(照会事項[[#This Row],[照会事項入力用]]&lt;&gt;"",照会事項[[#This Row],[補足]]="")</f>
        <v>0</v>
      </c>
      <c r="D121" s="4">
        <f>IF(照会事項[[#This Row],[IsQuestion]],1,0)</f>
        <v>0</v>
      </c>
      <c r="E121" s="3">
        <f ca="1">IFERROR(OFFSET(照会事項[[#This Row],[SEQ]],-1,0)+照会事項[[#This Row],[CountUp]],照会事項[[#This Row],[CountUp]])</f>
        <v>62</v>
      </c>
      <c r="F121" s="4" t="str">
        <f>TEXT(照会事項[[#This Row],[補足]],表示形式_照会事項補足)</f>
        <v xml:space="preserve">★ </v>
      </c>
      <c r="G121" s="4" t="str">
        <f>IF(照会事項[[#This Row],[Fwk回答形式選択]],CONCATENATE(改行,Keyword質問事項_選択肢,SUBSTITUTE(照会事項[[#This Row],[選択肢]],Keyword変換前_要補足説明,Keyword変換後_要補足説明)),"")</f>
        <v/>
      </c>
      <c r="H121" s="4" t="e">
        <f>MATCH(照会事項[[#This Row],[選択肢]],選択肢PD用[選択肢],0)</f>
        <v>#N/A</v>
      </c>
      <c r="I121" s="4" t="e">
        <f>INDEX(選択肢PD用[選択肢個数],照会事項[[#This Row],[選択肢PD行番号]])</f>
        <v>#N/A</v>
      </c>
      <c r="J121" s="4" t="b">
        <f>照会事項[[#This Row],[補足]]=見出し</f>
        <v>1</v>
      </c>
      <c r="K121" s="4" t="b">
        <f ca="1">AND(TRIM(照会事項[[#This Row],[照会事項]])&lt;&gt;"",OFFSET(照会事項[[#This Row],[IsQuestion]],1,0))</f>
        <v>1</v>
      </c>
      <c r="L121" s="4" t="b">
        <f>NOT(ISBLANK(照会事項[[#This Row],[選択肢]]))</f>
        <v>0</v>
      </c>
      <c r="M121" s="4" t="b">
        <f>照会事項[[#This Row],[回答入力単位・形式]]=Keyword条件_回答形式選択</f>
        <v>0</v>
      </c>
      <c r="N121" s="4" t="b">
        <f>_xlfn.XOR(照会事項[[#This Row],[Fwk選択肢あり]],照会事項[[#This Row],[Fwk回答形式選択]])</f>
        <v>0</v>
      </c>
      <c r="O121" s="3" t="b">
        <f>LEFT(照会事項[[#This Row],[照会事項入力用]],1)="◤"</f>
        <v>0</v>
      </c>
      <c r="P121" s="3" t="b">
        <f>ISBLANK(照会事項[[#This Row],[回答]])</f>
        <v>1</v>
      </c>
      <c r="Q121" s="3" t="b">
        <f>AND(照会事項[[#This Row],[IsQuestion]],照会事項[[#This Row],[Fwk回答欄空き]],NOT(照会事項[[#This Row],[Fwk要回答条件あり]]))</f>
        <v>0</v>
      </c>
      <c r="R121" s="3" t="b">
        <f>AND(照会事項[[#This Row],[IsQuestion]],照会事項[[#This Row],[Fwk回答欄空き]],照会事項[[#This Row],[Fwk要回答条件あり]])</f>
        <v>0</v>
      </c>
      <c r="S121" s="4" t="b">
        <f>ISNUMBER(FIND(Keyword変換後_要補足説明,照会事項[[#This Row],[回答]]))</f>
        <v>0</v>
      </c>
      <c r="T121" s="4" t="b">
        <f>ISBLANK(照会事項[[#This Row],[補足説明]])</f>
        <v>1</v>
      </c>
      <c r="U121" s="4" t="b">
        <f>AND(照会事項[[#This Row],[Fwk要補足説明]],照会事項[[#This Row],[Fwk補足説明空き]])</f>
        <v>0</v>
      </c>
      <c r="V121" s="4"/>
      <c r="W121" s="34" t="s">
        <v>301</v>
      </c>
      <c r="X121" s="5" t="s">
        <v>307</v>
      </c>
      <c r="Y121" s="35"/>
      <c r="Z121" s="36"/>
      <c r="AA121" s="5"/>
    </row>
    <row r="122" spans="1:29" ht="47.25" x14ac:dyDescent="0.25">
      <c r="A122" s="32">
        <f ca="1">IF(照会事項[[#This Row],[IsQuestion]],照会事項[[#This Row],[SEQ]],"")</f>
        <v>63</v>
      </c>
      <c r="B122" s="19" t="str">
        <f>CONCATENATE(照会事項[[#This Row],[照会事項補足]],照会事項[[#This Row],[照会事項入力用]],照会事項[[#This Row],[照会事項選択肢]])</f>
        <v>管末残塩計を新設し遠方監視する場合の、１台あたりのイニシャルコスト(税込)を記載</v>
      </c>
      <c r="C122" s="3" t="b">
        <f>AND(照会事項[[#This Row],[照会事項入力用]]&lt;&gt;"",照会事項[[#This Row],[補足]]="")</f>
        <v>1</v>
      </c>
      <c r="D122" s="4">
        <f>IF(照会事項[[#This Row],[IsQuestion]],1,0)</f>
        <v>1</v>
      </c>
      <c r="E122" s="3">
        <f ca="1">IFERROR(OFFSET(照会事項[[#This Row],[SEQ]],-1,0)+照会事項[[#This Row],[CountUp]],照会事項[[#This Row],[CountUp]])</f>
        <v>63</v>
      </c>
      <c r="F122" s="4" t="str">
        <f>TEXT(照会事項[[#This Row],[補足]],表示形式_照会事項補足)</f>
        <v/>
      </c>
      <c r="G122" s="4" t="str">
        <f>IF(照会事項[[#This Row],[Fwk回答形式選択]],CONCATENATE(改行,Keyword質問事項_選択肢,SUBSTITUTE(照会事項[[#This Row],[選択肢]],Keyword変換前_要補足説明,Keyword変換後_要補足説明)),"")</f>
        <v/>
      </c>
      <c r="H122" s="4" t="e">
        <f>MATCH(照会事項[[#This Row],[選択肢]],選択肢PD用[選択肢],0)</f>
        <v>#N/A</v>
      </c>
      <c r="I122" s="4" t="e">
        <f>INDEX(選択肢PD用[選択肢個数],照会事項[[#This Row],[選択肢PD行番号]])</f>
        <v>#N/A</v>
      </c>
      <c r="J122" s="4" t="b">
        <f>照会事項[[#This Row],[補足]]=見出し</f>
        <v>0</v>
      </c>
      <c r="K122" s="4" t="b">
        <f ca="1">AND(TRIM(照会事項[[#This Row],[照会事項]])&lt;&gt;"",OFFSET(照会事項[[#This Row],[IsQuestion]],1,0))</f>
        <v>1</v>
      </c>
      <c r="L122" s="4" t="b">
        <f>NOT(ISBLANK(照会事項[[#This Row],[選択肢]]))</f>
        <v>0</v>
      </c>
      <c r="M122" s="4" t="b">
        <f>照会事項[[#This Row],[回答入力単位・形式]]=Keyword条件_回答形式選択</f>
        <v>0</v>
      </c>
      <c r="N122" s="4" t="b">
        <f>_xlfn.XOR(照会事項[[#This Row],[Fwk選択肢あり]],照会事項[[#This Row],[Fwk回答形式選択]])</f>
        <v>0</v>
      </c>
      <c r="O122" s="3" t="b">
        <f>LEFT(照会事項[[#This Row],[照会事項入力用]],1)="◤"</f>
        <v>0</v>
      </c>
      <c r="P122" s="3" t="b">
        <f>ISBLANK(照会事項[[#This Row],[回答]])</f>
        <v>1</v>
      </c>
      <c r="Q122" s="3" t="b">
        <f>AND(照会事項[[#This Row],[IsQuestion]],照会事項[[#This Row],[Fwk回答欄空き]],NOT(照会事項[[#This Row],[Fwk要回答条件あり]]))</f>
        <v>1</v>
      </c>
      <c r="R122" s="3" t="b">
        <f>AND(照会事項[[#This Row],[IsQuestion]],照会事項[[#This Row],[Fwk回答欄空き]],照会事項[[#This Row],[Fwk要回答条件あり]])</f>
        <v>0</v>
      </c>
      <c r="S122" s="4" t="b">
        <f>ISNUMBER(FIND(Keyword変換後_要補足説明,照会事項[[#This Row],[回答]]))</f>
        <v>0</v>
      </c>
      <c r="T122" s="4" t="b">
        <f>ISBLANK(照会事項[[#This Row],[補足説明]])</f>
        <v>1</v>
      </c>
      <c r="U122" s="4" t="b">
        <f>AND(照会事項[[#This Row],[Fwk要補足説明]],照会事項[[#This Row],[Fwk補足説明空き]])</f>
        <v>0</v>
      </c>
      <c r="V122" s="4"/>
      <c r="W122" s="21" t="s">
        <v>302</v>
      </c>
      <c r="X122" s="5"/>
      <c r="Y122" s="29"/>
      <c r="Z122" s="25" t="s">
        <v>303</v>
      </c>
      <c r="AA122" s="5"/>
    </row>
    <row r="123" spans="1:29" ht="63" x14ac:dyDescent="0.25">
      <c r="A123" s="32">
        <f ca="1">IF(照会事項[[#This Row],[IsQuestion]],照会事項[[#This Row],[SEQ]],"")</f>
        <v>64</v>
      </c>
      <c r="B123" s="19" t="str">
        <f>CONCATENATE(照会事項[[#This Row],[照会事項補足]],照会事項[[#This Row],[照会事項入力用]],照会事項[[#This Row],[照会事項選択肢]])</f>
        <v>◤Q-18で監視カメラの機能を付加できる場合◢
監視カメラの機能を付加した場合、１台あたりのイニシャルコスト(税込)を記載</v>
      </c>
      <c r="C123" s="3" t="b">
        <f>AND(照会事項[[#This Row],[照会事項入力用]]&lt;&gt;"",照会事項[[#This Row],[補足]]="")</f>
        <v>1</v>
      </c>
      <c r="D123" s="4">
        <f>IF(照会事項[[#This Row],[IsQuestion]],1,0)</f>
        <v>1</v>
      </c>
      <c r="E123" s="3">
        <f ca="1">IFERROR(OFFSET(照会事項[[#This Row],[SEQ]],-1,0)+照会事項[[#This Row],[CountUp]],照会事項[[#This Row],[CountUp]])</f>
        <v>64</v>
      </c>
      <c r="F123" s="4" t="str">
        <f>TEXT(照会事項[[#This Row],[補足]],表示形式_照会事項補足)</f>
        <v/>
      </c>
      <c r="G123" s="4" t="str">
        <f>IF(照会事項[[#This Row],[Fwk回答形式選択]],CONCATENATE(改行,Keyword質問事項_選択肢,SUBSTITUTE(照会事項[[#This Row],[選択肢]],Keyword変換前_要補足説明,Keyword変換後_要補足説明)),"")</f>
        <v/>
      </c>
      <c r="H123" s="4" t="e">
        <f>MATCH(照会事項[[#This Row],[選択肢]],選択肢PD用[選択肢],0)</f>
        <v>#N/A</v>
      </c>
      <c r="I123" s="4" t="e">
        <f>INDEX(選択肢PD用[選択肢個数],照会事項[[#This Row],[選択肢PD行番号]])</f>
        <v>#N/A</v>
      </c>
      <c r="J123" s="4" t="b">
        <f>照会事項[[#This Row],[補足]]=見出し</f>
        <v>0</v>
      </c>
      <c r="K123" s="4" t="b">
        <f ca="1">AND(TRIM(照会事項[[#This Row],[照会事項]])&lt;&gt;"",OFFSET(照会事項[[#This Row],[IsQuestion]],1,0))</f>
        <v>1</v>
      </c>
      <c r="L123" s="4" t="b">
        <f>NOT(ISBLANK(照会事項[[#This Row],[選択肢]]))</f>
        <v>0</v>
      </c>
      <c r="M123" s="4" t="b">
        <f>照会事項[[#This Row],[回答入力単位・形式]]=Keyword条件_回答形式選択</f>
        <v>0</v>
      </c>
      <c r="N123" s="4" t="b">
        <f>_xlfn.XOR(照会事項[[#This Row],[Fwk選択肢あり]],照会事項[[#This Row],[Fwk回答形式選択]])</f>
        <v>0</v>
      </c>
      <c r="O123" s="3" t="b">
        <f>LEFT(照会事項[[#This Row],[照会事項入力用]],1)="◤"</f>
        <v>1</v>
      </c>
      <c r="P123" s="3" t="b">
        <f>ISBLANK(照会事項[[#This Row],[回答]])</f>
        <v>1</v>
      </c>
      <c r="Q123" s="3" t="b">
        <f>AND(照会事項[[#This Row],[IsQuestion]],照会事項[[#This Row],[Fwk回答欄空き]],NOT(照会事項[[#This Row],[Fwk要回答条件あり]]))</f>
        <v>0</v>
      </c>
      <c r="R123" s="3" t="b">
        <f>AND(照会事項[[#This Row],[IsQuestion]],照会事項[[#This Row],[Fwk回答欄空き]],照会事項[[#This Row],[Fwk要回答条件あり]])</f>
        <v>1</v>
      </c>
      <c r="S123" s="4" t="b">
        <f>ISNUMBER(FIND(Keyword変換後_要補足説明,照会事項[[#This Row],[回答]]))</f>
        <v>0</v>
      </c>
      <c r="T123" s="4" t="b">
        <f>ISBLANK(照会事項[[#This Row],[補足説明]])</f>
        <v>1</v>
      </c>
      <c r="U123" s="4" t="b">
        <f>AND(照会事項[[#This Row],[Fwk要補足説明]],照会事項[[#This Row],[Fwk補足説明空き]])</f>
        <v>0</v>
      </c>
      <c r="V123" s="4"/>
      <c r="W123" s="21" t="s">
        <v>322</v>
      </c>
      <c r="X123" s="5"/>
      <c r="Y123" s="29"/>
      <c r="Z123" s="25" t="s">
        <v>309</v>
      </c>
      <c r="AA123" s="5"/>
    </row>
    <row r="124" spans="1:29" ht="63" x14ac:dyDescent="0.25">
      <c r="A124" s="32">
        <f ca="1">IF(照会事項[[#This Row],[IsQuestion]],照会事項[[#This Row],[SEQ]],"")</f>
        <v>65</v>
      </c>
      <c r="B124" s="19" t="str">
        <f>CONCATENATE(照会事項[[#This Row],[照会事項補足]],照会事項[[#This Row],[照会事項入力用]],照会事項[[#This Row],[照会事項選択肢]])</f>
        <v>◤光回線の利用を想定している場合◢
光回線を利用できない箇所が出てきた場合、代替の回線として想定しているものは何か</v>
      </c>
      <c r="C124" s="3" t="b">
        <f>AND(照会事項[[#This Row],[照会事項入力用]]&lt;&gt;"",照会事項[[#This Row],[補足]]="")</f>
        <v>1</v>
      </c>
      <c r="D124" s="4">
        <f>IF(照会事項[[#This Row],[IsQuestion]],1,0)</f>
        <v>1</v>
      </c>
      <c r="E124" s="3">
        <f ca="1">IFERROR(OFFSET(照会事項[[#This Row],[SEQ]],-1,0)+照会事項[[#This Row],[CountUp]],照会事項[[#This Row],[CountUp]])</f>
        <v>65</v>
      </c>
      <c r="F124" s="4" t="str">
        <f>TEXT(照会事項[[#This Row],[補足]],表示形式_照会事項補足)</f>
        <v/>
      </c>
      <c r="G124" s="4" t="str">
        <f>IF(照会事項[[#This Row],[Fwk回答形式選択]],CONCATENATE(改行,Keyword質問事項_選択肢,SUBSTITUTE(照会事項[[#This Row],[選択肢]],Keyword変換前_要補足説明,Keyword変換後_要補足説明)),"")</f>
        <v/>
      </c>
      <c r="H124" s="4" t="e">
        <f>MATCH(照会事項[[#This Row],[選択肢]],選択肢PD用[選択肢],0)</f>
        <v>#N/A</v>
      </c>
      <c r="I124" s="4" t="e">
        <f>INDEX(選択肢PD用[選択肢個数],照会事項[[#This Row],[選択肢PD行番号]])</f>
        <v>#N/A</v>
      </c>
      <c r="J124" s="4" t="b">
        <f>照会事項[[#This Row],[補足]]=見出し</f>
        <v>0</v>
      </c>
      <c r="K124" s="4" t="b">
        <f ca="1">AND(TRIM(照会事項[[#This Row],[照会事項]])&lt;&gt;"",OFFSET(照会事項[[#This Row],[IsQuestion]],1,0))</f>
        <v>1</v>
      </c>
      <c r="L124" s="4" t="b">
        <f>NOT(ISBLANK(照会事項[[#This Row],[選択肢]]))</f>
        <v>0</v>
      </c>
      <c r="M124" s="4" t="b">
        <f>照会事項[[#This Row],[回答入力単位・形式]]=Keyword条件_回答形式選択</f>
        <v>0</v>
      </c>
      <c r="N124" s="4" t="b">
        <f>_xlfn.XOR(照会事項[[#This Row],[Fwk選択肢あり]],照会事項[[#This Row],[Fwk回答形式選択]])</f>
        <v>0</v>
      </c>
      <c r="O124" s="3" t="b">
        <f>LEFT(照会事項[[#This Row],[照会事項入力用]],1)="◤"</f>
        <v>1</v>
      </c>
      <c r="P124" s="3" t="b">
        <f>ISBLANK(照会事項[[#This Row],[回答]])</f>
        <v>1</v>
      </c>
      <c r="Q124" s="3" t="b">
        <f>AND(照会事項[[#This Row],[IsQuestion]],照会事項[[#This Row],[Fwk回答欄空き]],NOT(照会事項[[#This Row],[Fwk要回答条件あり]]))</f>
        <v>0</v>
      </c>
      <c r="R124" s="3" t="b">
        <f>AND(照会事項[[#This Row],[IsQuestion]],照会事項[[#This Row],[Fwk回答欄空き]],照会事項[[#This Row],[Fwk要回答条件あり]])</f>
        <v>1</v>
      </c>
      <c r="S124" s="4" t="b">
        <f>ISNUMBER(FIND(Keyword変換後_要補足説明,照会事項[[#This Row],[回答]]))</f>
        <v>0</v>
      </c>
      <c r="T124" s="4" t="b">
        <f>ISBLANK(照会事項[[#This Row],[補足説明]])</f>
        <v>1</v>
      </c>
      <c r="U124" s="4" t="b">
        <f>AND(照会事項[[#This Row],[Fwk要補足説明]],照会事項[[#This Row],[Fwk補足説明空き]])</f>
        <v>0</v>
      </c>
      <c r="V124" s="4"/>
      <c r="W124" s="21" t="s">
        <v>313</v>
      </c>
      <c r="X124" s="5"/>
      <c r="Y124" s="29"/>
      <c r="Z124" s="25" t="s">
        <v>3</v>
      </c>
      <c r="AA124" s="5"/>
    </row>
    <row r="125" spans="1:29" ht="47.25" x14ac:dyDescent="0.25">
      <c r="A125" s="32">
        <f ca="1">IF(照会事項[[#This Row],[IsQuestion]],照会事項[[#This Row],[SEQ]],"")</f>
        <v>66</v>
      </c>
      <c r="B125" s="19" t="str">
        <f>CONCATENATE(照会事項[[#This Row],[照会事項補足]],照会事項[[#This Row],[照会事項入力用]],照会事項[[#This Row],[照会事項選択肢]])</f>
        <v>◤光回線の利用を想定している場合◢
Q-65の回答の回線を利用する場合、１箇所あたりのかかり増しになる費用（税込）を記載</v>
      </c>
      <c r="C125" s="3" t="b">
        <f>AND(照会事項[[#This Row],[照会事項入力用]]&lt;&gt;"",照会事項[[#This Row],[補足]]="")</f>
        <v>1</v>
      </c>
      <c r="D125" s="4">
        <f>IF(照会事項[[#This Row],[IsQuestion]],1,0)</f>
        <v>1</v>
      </c>
      <c r="E125" s="3">
        <f ca="1">IFERROR(OFFSET(照会事項[[#This Row],[SEQ]],-1,0)+照会事項[[#This Row],[CountUp]],照会事項[[#This Row],[CountUp]])</f>
        <v>66</v>
      </c>
      <c r="F125" s="4" t="str">
        <f>TEXT(照会事項[[#This Row],[補足]],表示形式_照会事項補足)</f>
        <v/>
      </c>
      <c r="G125" s="4" t="str">
        <f>IF(照会事項[[#This Row],[Fwk回答形式選択]],CONCATENATE(改行,Keyword質問事項_選択肢,SUBSTITUTE(照会事項[[#This Row],[選択肢]],Keyword変換前_要補足説明,Keyword変換後_要補足説明)),"")</f>
        <v/>
      </c>
      <c r="H125" s="4" t="e">
        <f>MATCH(照会事項[[#This Row],[選択肢]],選択肢PD用[選択肢],0)</f>
        <v>#N/A</v>
      </c>
      <c r="I125" s="4" t="e">
        <f>INDEX(選択肢PD用[選択肢個数],照会事項[[#This Row],[選択肢PD行番号]])</f>
        <v>#N/A</v>
      </c>
      <c r="J125" s="4" t="b">
        <f>照会事項[[#This Row],[補足]]=見出し</f>
        <v>0</v>
      </c>
      <c r="K125" s="4" t="b">
        <f ca="1">AND(TRIM(照会事項[[#This Row],[照会事項]])&lt;&gt;"",OFFSET(照会事項[[#This Row],[IsQuestion]],1,0))</f>
        <v>0</v>
      </c>
      <c r="L125" s="4" t="b">
        <f>NOT(ISBLANK(照会事項[[#This Row],[選択肢]]))</f>
        <v>0</v>
      </c>
      <c r="M125" s="4" t="b">
        <f>照会事項[[#This Row],[回答入力単位・形式]]=Keyword条件_回答形式選択</f>
        <v>0</v>
      </c>
      <c r="N125" s="4" t="b">
        <f>_xlfn.XOR(照会事項[[#This Row],[Fwk選択肢あり]],照会事項[[#This Row],[Fwk回答形式選択]])</f>
        <v>0</v>
      </c>
      <c r="O125" s="3" t="b">
        <f>LEFT(照会事項[[#This Row],[照会事項入力用]],1)="◤"</f>
        <v>1</v>
      </c>
      <c r="P125" s="3" t="b">
        <f>ISBLANK(照会事項[[#This Row],[回答]])</f>
        <v>1</v>
      </c>
      <c r="Q125" s="3" t="b">
        <f>AND(照会事項[[#This Row],[IsQuestion]],照会事項[[#This Row],[Fwk回答欄空き]],NOT(照会事項[[#This Row],[Fwk要回答条件あり]]))</f>
        <v>0</v>
      </c>
      <c r="R125" s="3" t="b">
        <f>AND(照会事項[[#This Row],[IsQuestion]],照会事項[[#This Row],[Fwk回答欄空き]],照会事項[[#This Row],[Fwk要回答条件あり]])</f>
        <v>1</v>
      </c>
      <c r="S125" s="4" t="b">
        <f>ISNUMBER(FIND(Keyword変換後_要補足説明,照会事項[[#This Row],[回答]]))</f>
        <v>0</v>
      </c>
      <c r="T125" s="4" t="b">
        <f>ISBLANK(照会事項[[#This Row],[補足説明]])</f>
        <v>1</v>
      </c>
      <c r="U125" s="4" t="b">
        <f>AND(照会事項[[#This Row],[Fwk要補足説明]],照会事項[[#This Row],[Fwk補足説明空き]])</f>
        <v>0</v>
      </c>
      <c r="V125" s="4"/>
      <c r="W125" s="21" t="s">
        <v>310</v>
      </c>
      <c r="X125" s="5"/>
      <c r="Y125" s="37"/>
      <c r="Z125" s="25" t="s">
        <v>304</v>
      </c>
      <c r="AA125" s="5"/>
    </row>
    <row r="126" spans="1:29" ht="31.5" x14ac:dyDescent="0.25">
      <c r="A126" s="32" t="str">
        <f>IF(照会事項[[#This Row],[IsQuestion]],照会事項[[#This Row],[SEQ]],"")</f>
        <v/>
      </c>
      <c r="B126" s="19" t="str">
        <f>CONCATENATE(照会事項[[#This Row],[照会事項補足]],照会事項[[#This Row],[照会事項入力用]],照会事項[[#This Row],[照会事項選択肢]])</f>
        <v>★ データの取り込み及び参照について</v>
      </c>
      <c r="C126" s="3" t="b">
        <f>AND(照会事項[[#This Row],[照会事項入力用]]&lt;&gt;"",照会事項[[#This Row],[補足]]="")</f>
        <v>0</v>
      </c>
      <c r="D126" s="4">
        <f>IF(照会事項[[#This Row],[IsQuestion]],1,0)</f>
        <v>0</v>
      </c>
      <c r="E126" s="3">
        <f ca="1">IFERROR(OFFSET(照会事項[[#This Row],[SEQ]],-1,0)+照会事項[[#This Row],[CountUp]],照会事項[[#This Row],[CountUp]])</f>
        <v>66</v>
      </c>
      <c r="F126" s="4" t="str">
        <f>TEXT(照会事項[[#This Row],[補足]],表示形式_照会事項補足)</f>
        <v xml:space="preserve">★ </v>
      </c>
      <c r="G126" s="4" t="str">
        <f>IF(照会事項[[#This Row],[Fwk回答形式選択]],CONCATENATE(改行,Keyword質問事項_選択肢,SUBSTITUTE(照会事項[[#This Row],[選択肢]],Keyword変換前_要補足説明,Keyword変換後_要補足説明)),"")</f>
        <v/>
      </c>
      <c r="H126" s="4" t="e">
        <f>MATCH(照会事項[[#This Row],[選択肢]],選択肢PD用[選択肢],0)</f>
        <v>#N/A</v>
      </c>
      <c r="I126" s="4" t="e">
        <f>INDEX(選択肢PD用[選択肢個数],照会事項[[#This Row],[選択肢PD行番号]])</f>
        <v>#N/A</v>
      </c>
      <c r="J126" s="4" t="b">
        <f>照会事項[[#This Row],[補足]]=見出し</f>
        <v>1</v>
      </c>
      <c r="K126" s="4" t="b">
        <f ca="1">AND(TRIM(照会事項[[#This Row],[照会事項]])&lt;&gt;"",OFFSET(照会事項[[#This Row],[IsQuestion]],1,0))</f>
        <v>1</v>
      </c>
      <c r="L126" s="4" t="b">
        <f>NOT(ISBLANK(照会事項[[#This Row],[選択肢]]))</f>
        <v>0</v>
      </c>
      <c r="M126" s="4" t="b">
        <f>照会事項[[#This Row],[回答入力単位・形式]]=Keyword条件_回答形式選択</f>
        <v>0</v>
      </c>
      <c r="N126" s="4" t="b">
        <f>_xlfn.XOR(照会事項[[#This Row],[Fwk選択肢あり]],照会事項[[#This Row],[Fwk回答形式選択]])</f>
        <v>0</v>
      </c>
      <c r="O126" s="3" t="b">
        <f>LEFT(照会事項[[#This Row],[照会事項入力用]],1)="◤"</f>
        <v>0</v>
      </c>
      <c r="P126" s="3" t="b">
        <f>ISBLANK(照会事項[[#This Row],[回答]])</f>
        <v>1</v>
      </c>
      <c r="Q126" s="3" t="b">
        <f>AND(照会事項[[#This Row],[IsQuestion]],照会事項[[#This Row],[Fwk回答欄空き]],NOT(照会事項[[#This Row],[Fwk要回答条件あり]]))</f>
        <v>0</v>
      </c>
      <c r="R126" s="3" t="b">
        <f>AND(照会事項[[#This Row],[IsQuestion]],照会事項[[#This Row],[Fwk回答欄空き]],照会事項[[#This Row],[Fwk要回答条件あり]])</f>
        <v>0</v>
      </c>
      <c r="S126" s="4" t="b">
        <f>ISNUMBER(FIND(Keyword変換後_要補足説明,照会事項[[#This Row],[回答]]))</f>
        <v>0</v>
      </c>
      <c r="T126" s="4" t="b">
        <f>ISBLANK(照会事項[[#This Row],[補足説明]])</f>
        <v>1</v>
      </c>
      <c r="U126" s="4" t="b">
        <f>AND(照会事項[[#This Row],[Fwk要補足説明]],照会事項[[#This Row],[Fwk補足説明空き]])</f>
        <v>0</v>
      </c>
      <c r="V126" s="4"/>
      <c r="W126" s="21" t="s">
        <v>311</v>
      </c>
      <c r="X126" s="5" t="s">
        <v>26</v>
      </c>
      <c r="Y126" s="37"/>
      <c r="Z126" s="25"/>
      <c r="AA126" s="5"/>
    </row>
    <row r="127" spans="1:29" ht="94.5" x14ac:dyDescent="0.25">
      <c r="A127" s="32">
        <f ca="1">IF(照会事項[[#This Row],[IsQuestion]],照会事項[[#This Row],[SEQ]],"")</f>
        <v>67</v>
      </c>
      <c r="B127" s="19" t="str">
        <f>CONCATENATE(照会事項[[#This Row],[照会事項補足]],照会事項[[#This Row],[照会事項入力用]],照会事項[[#This Row],[照会事項選択肢]])</f>
        <v>一般的なスマートメーターのデータを取り込んだり、参照したりすることはできるか
▼次からお選びください
取り込みも参照もできる/取り込みのみ可能/参照のみ可能/どちらもできない</v>
      </c>
      <c r="C127" s="3" t="b">
        <f>AND(照会事項[[#This Row],[照会事項入力用]]&lt;&gt;"",照会事項[[#This Row],[補足]]="")</f>
        <v>1</v>
      </c>
      <c r="D127" s="4">
        <f>IF(照会事項[[#This Row],[IsQuestion]],1,0)</f>
        <v>1</v>
      </c>
      <c r="E127" s="3">
        <f ca="1">IFERROR(OFFSET(照会事項[[#This Row],[SEQ]],-1,0)+照会事項[[#This Row],[CountUp]],照会事項[[#This Row],[CountUp]])</f>
        <v>67</v>
      </c>
      <c r="F127" s="4" t="str">
        <f>TEXT(照会事項[[#This Row],[補足]],表示形式_照会事項補足)</f>
        <v/>
      </c>
      <c r="G127" s="4" t="str">
        <f>IF(照会事項[[#This Row],[Fwk回答形式選択]],CONCATENATE(改行,Keyword質問事項_選択肢,SUBSTITUTE(照会事項[[#This Row],[選択肢]],Keyword変換前_要補足説明,Keyword変換後_要補足説明)),"")</f>
        <v xml:space="preserve">
▼次からお選びください
取り込みも参照もできる/取り込みのみ可能/参照のみ可能/どちらもできない</v>
      </c>
      <c r="H127" s="4">
        <f>MATCH(照会事項[[#This Row],[選択肢]],選択肢PD用[選択肢],0)</f>
        <v>28</v>
      </c>
      <c r="I127" s="4">
        <f>INDEX(選択肢PD用[選択肢個数],照会事項[[#This Row],[選択肢PD行番号]])</f>
        <v>4</v>
      </c>
      <c r="J127" s="4" t="b">
        <f>照会事項[[#This Row],[補足]]=見出し</f>
        <v>0</v>
      </c>
      <c r="K127" s="4" t="b">
        <f ca="1">AND(TRIM(照会事項[[#This Row],[照会事項]])&lt;&gt;"",OFFSET(照会事項[[#This Row],[IsQuestion]],1,0))</f>
        <v>1</v>
      </c>
      <c r="L127" s="4" t="b">
        <f>NOT(ISBLANK(照会事項[[#This Row],[選択肢]]))</f>
        <v>1</v>
      </c>
      <c r="M127" s="4" t="b">
        <f>照会事項[[#This Row],[回答入力単位・形式]]=Keyword条件_回答形式選択</f>
        <v>1</v>
      </c>
      <c r="N127" s="4" t="b">
        <f>_xlfn.XOR(照会事項[[#This Row],[Fwk選択肢あり]],照会事項[[#This Row],[Fwk回答形式選択]])</f>
        <v>0</v>
      </c>
      <c r="O127" s="3" t="b">
        <f>LEFT(照会事項[[#This Row],[照会事項入力用]],1)="◤"</f>
        <v>0</v>
      </c>
      <c r="P127" s="3" t="b">
        <f>ISBLANK(照会事項[[#This Row],[回答]])</f>
        <v>1</v>
      </c>
      <c r="Q127" s="3" t="b">
        <f>AND(照会事項[[#This Row],[IsQuestion]],照会事項[[#This Row],[Fwk回答欄空き]],NOT(照会事項[[#This Row],[Fwk要回答条件あり]]))</f>
        <v>1</v>
      </c>
      <c r="R127" s="3" t="b">
        <f>AND(照会事項[[#This Row],[IsQuestion]],照会事項[[#This Row],[Fwk回答欄空き]],照会事項[[#This Row],[Fwk要回答条件あり]])</f>
        <v>0</v>
      </c>
      <c r="S127" s="4" t="b">
        <f>ISNUMBER(FIND(Keyword変換後_要補足説明,照会事項[[#This Row],[回答]]))</f>
        <v>0</v>
      </c>
      <c r="T127" s="4" t="b">
        <f>ISBLANK(照会事項[[#This Row],[補足説明]])</f>
        <v>1</v>
      </c>
      <c r="U127" s="4" t="b">
        <f>AND(照会事項[[#This Row],[Fwk要補足説明]],照会事項[[#This Row],[Fwk補足説明空き]])</f>
        <v>0</v>
      </c>
      <c r="V127" s="4"/>
      <c r="W127" s="21" t="s">
        <v>312</v>
      </c>
      <c r="X127" s="5"/>
      <c r="Y127" s="37" t="s">
        <v>314</v>
      </c>
      <c r="Z127" s="25" t="s">
        <v>2</v>
      </c>
      <c r="AA127" s="13"/>
    </row>
    <row r="128" spans="1:29" x14ac:dyDescent="0.25">
      <c r="A128" s="32" t="str">
        <f>IF(照会事項[[#This Row],[IsQuestion]],照会事項[[#This Row],[SEQ]],"")</f>
        <v/>
      </c>
      <c r="B128" s="19"/>
      <c r="C128" s="3"/>
      <c r="D128" s="4"/>
      <c r="E128" s="3"/>
      <c r="F128" s="4"/>
      <c r="G128" s="4"/>
      <c r="H128" s="4"/>
      <c r="I128" s="4"/>
      <c r="J128" s="4"/>
      <c r="K128" s="4"/>
      <c r="L128" s="4"/>
      <c r="M128" s="4"/>
      <c r="N128" s="4"/>
      <c r="O128" s="3"/>
      <c r="P128" s="3"/>
      <c r="Q128" s="3"/>
      <c r="R128" s="3"/>
      <c r="S128" s="4"/>
      <c r="T128" s="4"/>
      <c r="U128" s="4"/>
      <c r="V128" s="4"/>
      <c r="W128" s="1"/>
      <c r="X128" s="5"/>
      <c r="Y128" s="16"/>
      <c r="AA128" s="5"/>
    </row>
    <row r="129" spans="1:27" x14ac:dyDescent="0.25">
      <c r="A129" s="32" t="str">
        <f>IF(照会事項[[#This Row],[IsQuestion]],照会事項[[#This Row],[SEQ]],"")</f>
        <v/>
      </c>
      <c r="B129" s="19"/>
      <c r="C129" s="3"/>
      <c r="D129" s="4"/>
      <c r="E129" s="3"/>
      <c r="F129" s="4"/>
      <c r="G129" s="4"/>
      <c r="H129" s="4"/>
      <c r="I129" s="4"/>
      <c r="J129" s="4"/>
      <c r="K129" s="4"/>
      <c r="L129" s="4"/>
      <c r="M129" s="4"/>
      <c r="N129" s="4"/>
      <c r="O129" s="3"/>
      <c r="P129" s="3"/>
      <c r="Q129" s="3"/>
      <c r="R129" s="3"/>
      <c r="S129" s="4"/>
      <c r="T129" s="4"/>
      <c r="U129" s="4"/>
      <c r="V129" s="4"/>
      <c r="W129" s="1"/>
      <c r="X129" s="5"/>
      <c r="Y129" s="16"/>
      <c r="AA129" s="5"/>
    </row>
    <row r="130" spans="1:27" x14ac:dyDescent="0.25">
      <c r="A130" s="32" t="str">
        <f>IF(照会事項[[#This Row],[IsQuestion]],照会事項[[#This Row],[SEQ]],"")</f>
        <v/>
      </c>
      <c r="B130" s="19"/>
      <c r="C130" s="3"/>
      <c r="D130" s="4"/>
      <c r="E130" s="3"/>
      <c r="F130" s="4"/>
      <c r="G130" s="4"/>
      <c r="H130" s="4"/>
      <c r="I130" s="4"/>
      <c r="J130" s="4"/>
      <c r="K130" s="4"/>
      <c r="L130" s="4"/>
      <c r="M130" s="4"/>
      <c r="N130" s="4"/>
      <c r="O130" s="3"/>
      <c r="P130" s="3"/>
      <c r="Q130" s="3"/>
      <c r="R130" s="3"/>
      <c r="S130" s="4"/>
      <c r="T130" s="4"/>
      <c r="U130" s="4"/>
      <c r="V130" s="4"/>
      <c r="W130" s="1"/>
      <c r="X130" s="5"/>
      <c r="Y130" s="16"/>
      <c r="AA130" s="5"/>
    </row>
    <row r="131" spans="1:27" x14ac:dyDescent="0.25">
      <c r="W131" s="1"/>
      <c r="X131" s="1"/>
      <c r="AA131" s="1"/>
    </row>
    <row r="132" spans="1:27" x14ac:dyDescent="0.25">
      <c r="W132" s="1"/>
      <c r="X132" s="1"/>
      <c r="AA132" s="1"/>
    </row>
    <row r="133" spans="1:27" x14ac:dyDescent="0.25">
      <c r="W133" s="1"/>
      <c r="X133" s="1"/>
      <c r="AA133" s="1"/>
    </row>
    <row r="134" spans="1:27" x14ac:dyDescent="0.25">
      <c r="W134" s="1"/>
      <c r="X134" s="1"/>
      <c r="AA134" s="1"/>
    </row>
    <row r="135" spans="1:27" x14ac:dyDescent="0.25">
      <c r="W135" s="1"/>
      <c r="X135" s="1"/>
      <c r="AA135" s="1"/>
    </row>
    <row r="136" spans="1:27" x14ac:dyDescent="0.25">
      <c r="W136" s="1"/>
      <c r="X136" s="1"/>
      <c r="AA136" s="1"/>
    </row>
    <row r="137" spans="1:27" x14ac:dyDescent="0.25">
      <c r="W137" s="1"/>
      <c r="X137" s="1"/>
      <c r="AA137" s="1"/>
    </row>
    <row r="138" spans="1:27" x14ac:dyDescent="0.25">
      <c r="W138" s="1"/>
      <c r="X138" s="1"/>
      <c r="AA138" s="1"/>
    </row>
    <row r="139" spans="1:27" x14ac:dyDescent="0.25">
      <c r="W139" s="1"/>
      <c r="X139" s="1"/>
      <c r="AA139" s="1"/>
    </row>
    <row r="140" spans="1:27" x14ac:dyDescent="0.25">
      <c r="W140" s="1"/>
      <c r="X140" s="1"/>
      <c r="AA140" s="1"/>
    </row>
    <row r="141" spans="1:27" x14ac:dyDescent="0.25">
      <c r="W141" s="1"/>
      <c r="X141" s="1"/>
      <c r="AA141" s="1"/>
    </row>
    <row r="142" spans="1:27" x14ac:dyDescent="0.25">
      <c r="W142" s="1"/>
      <c r="X142" s="1"/>
      <c r="AA142" s="1"/>
    </row>
    <row r="143" spans="1:27" x14ac:dyDescent="0.25">
      <c r="W143" s="1"/>
      <c r="X143" s="1"/>
      <c r="AA143" s="1"/>
    </row>
    <row r="144" spans="1:27" x14ac:dyDescent="0.25">
      <c r="W144" s="1"/>
      <c r="X144" s="1"/>
      <c r="AA144" s="1"/>
    </row>
    <row r="145" spans="23:32" x14ac:dyDescent="0.25">
      <c r="W145" s="1"/>
      <c r="X145" s="1"/>
      <c r="AA145" s="1"/>
    </row>
    <row r="146" spans="23:32" x14ac:dyDescent="0.25">
      <c r="W146" s="1"/>
      <c r="X146" s="1"/>
      <c r="AA146" s="1"/>
    </row>
    <row r="147" spans="23:32" x14ac:dyDescent="0.25">
      <c r="W147" s="1"/>
      <c r="X147" s="1"/>
      <c r="AA147" s="1"/>
    </row>
    <row r="148" spans="23:32" x14ac:dyDescent="0.25">
      <c r="W148" s="1"/>
      <c r="X148" s="1"/>
      <c r="AA148" s="1"/>
      <c r="AF148" s="8"/>
    </row>
    <row r="149" spans="23:32" x14ac:dyDescent="0.25">
      <c r="W149" s="1"/>
      <c r="X149" s="1"/>
      <c r="AA149" s="1"/>
    </row>
    <row r="150" spans="23:32" x14ac:dyDescent="0.25">
      <c r="W150" s="1"/>
      <c r="X150" s="1"/>
      <c r="AA150" s="1"/>
    </row>
    <row r="151" spans="23:32" x14ac:dyDescent="0.25">
      <c r="W151" s="1"/>
      <c r="X151" s="1"/>
      <c r="AA151" s="1"/>
    </row>
    <row r="152" spans="23:32" x14ac:dyDescent="0.25">
      <c r="W152" s="1"/>
      <c r="X152" s="1"/>
      <c r="AA152" s="1"/>
    </row>
    <row r="153" spans="23:32" x14ac:dyDescent="0.25">
      <c r="W153" s="1"/>
      <c r="X153" s="1"/>
      <c r="AA153" s="1"/>
    </row>
    <row r="154" spans="23:32" x14ac:dyDescent="0.25">
      <c r="W154" s="1"/>
      <c r="X154" s="1"/>
      <c r="AA154" s="1"/>
    </row>
    <row r="155" spans="23:32" x14ac:dyDescent="0.25">
      <c r="W155" s="1"/>
      <c r="X155" s="1"/>
      <c r="AA155" s="1"/>
    </row>
    <row r="156" spans="23:32" x14ac:dyDescent="0.25">
      <c r="W156" s="1"/>
      <c r="X156" s="1"/>
      <c r="AA156" s="1"/>
    </row>
    <row r="157" spans="23:32" x14ac:dyDescent="0.25">
      <c r="W157" s="1"/>
      <c r="X157" s="1"/>
      <c r="AA157" s="1"/>
    </row>
    <row r="158" spans="23:32" x14ac:dyDescent="0.25">
      <c r="W158" s="1"/>
      <c r="X158" s="1"/>
      <c r="AA158" s="1"/>
    </row>
    <row r="159" spans="23:32" x14ac:dyDescent="0.25">
      <c r="W159" s="1"/>
      <c r="X159" s="1"/>
      <c r="AA159" s="1"/>
    </row>
    <row r="160" spans="23:32" x14ac:dyDescent="0.25">
      <c r="W160" s="1"/>
      <c r="X160" s="1"/>
      <c r="AA160" s="1"/>
    </row>
    <row r="161" spans="23:27" x14ac:dyDescent="0.25">
      <c r="W161" s="1"/>
      <c r="X161" s="1"/>
      <c r="AA161" s="1"/>
    </row>
    <row r="162" spans="23:27" x14ac:dyDescent="0.25">
      <c r="W162" s="1"/>
      <c r="X162" s="1"/>
      <c r="AA162" s="1"/>
    </row>
    <row r="163" spans="23:27" x14ac:dyDescent="0.25">
      <c r="W163" s="1"/>
      <c r="X163" s="1"/>
      <c r="AA163" s="1"/>
    </row>
    <row r="164" spans="23:27" x14ac:dyDescent="0.25">
      <c r="W164" s="1"/>
      <c r="X164" s="1"/>
      <c r="AA164" s="1"/>
    </row>
    <row r="165" spans="23:27" x14ac:dyDescent="0.25">
      <c r="W165" s="1"/>
      <c r="X165" s="1"/>
      <c r="AA165" s="1"/>
    </row>
    <row r="166" spans="23:27" x14ac:dyDescent="0.25">
      <c r="W166" s="1"/>
      <c r="X166" s="1"/>
      <c r="AA166" s="1"/>
    </row>
    <row r="167" spans="23:27" x14ac:dyDescent="0.25">
      <c r="W167" s="1"/>
      <c r="X167" s="1"/>
      <c r="AA167" s="1"/>
    </row>
    <row r="168" spans="23:27" x14ac:dyDescent="0.25">
      <c r="W168" s="1"/>
      <c r="X168" s="1"/>
      <c r="AA168" s="1"/>
    </row>
    <row r="169" spans="23:27" x14ac:dyDescent="0.25">
      <c r="W169" s="1"/>
      <c r="X169" s="1"/>
      <c r="AA169" s="1"/>
    </row>
    <row r="170" spans="23:27" x14ac:dyDescent="0.25">
      <c r="W170" s="1"/>
      <c r="X170" s="1"/>
      <c r="AA170" s="1"/>
    </row>
    <row r="171" spans="23:27" x14ac:dyDescent="0.25">
      <c r="W171" s="1"/>
      <c r="X171" s="1"/>
      <c r="AA171" s="1"/>
    </row>
    <row r="172" spans="23:27" x14ac:dyDescent="0.25">
      <c r="W172" s="1"/>
      <c r="X172" s="1"/>
      <c r="AA172" s="1"/>
    </row>
    <row r="173" spans="23:27" x14ac:dyDescent="0.25">
      <c r="W173" s="1"/>
      <c r="X173" s="1"/>
      <c r="AA173" s="1"/>
    </row>
    <row r="174" spans="23:27" x14ac:dyDescent="0.25">
      <c r="W174" s="1"/>
      <c r="X174" s="1"/>
      <c r="AA174" s="1"/>
    </row>
    <row r="175" spans="23:27" x14ac:dyDescent="0.25">
      <c r="W175" s="1"/>
      <c r="X175" s="1"/>
      <c r="AA175" s="1"/>
    </row>
    <row r="176" spans="23:27" x14ac:dyDescent="0.25">
      <c r="W176" s="1"/>
      <c r="X176" s="1"/>
      <c r="AA176" s="1"/>
    </row>
    <row r="177" spans="23:27" x14ac:dyDescent="0.25">
      <c r="W177" s="1"/>
      <c r="X177" s="1"/>
      <c r="AA177" s="1"/>
    </row>
    <row r="178" spans="23:27" x14ac:dyDescent="0.25">
      <c r="W178" s="1"/>
      <c r="X178" s="1"/>
      <c r="AA178" s="1"/>
    </row>
    <row r="179" spans="23:27" x14ac:dyDescent="0.25">
      <c r="W179" s="1"/>
      <c r="X179" s="1"/>
      <c r="AA179" s="1"/>
    </row>
    <row r="180" spans="23:27" x14ac:dyDescent="0.25">
      <c r="W180" s="1"/>
      <c r="X180" s="1"/>
      <c r="AA180" s="1"/>
    </row>
    <row r="181" spans="23:27" x14ac:dyDescent="0.25">
      <c r="W181" s="1"/>
      <c r="X181" s="1"/>
      <c r="AA181" s="1"/>
    </row>
    <row r="182" spans="23:27" x14ac:dyDescent="0.25">
      <c r="W182" s="1"/>
      <c r="X182" s="1"/>
      <c r="AA182" s="1"/>
    </row>
    <row r="183" spans="23:27" x14ac:dyDescent="0.25">
      <c r="W183" s="1"/>
    </row>
    <row r="184" spans="23:27" x14ac:dyDescent="0.25">
      <c r="W184" s="1"/>
      <c r="X184" s="1"/>
      <c r="AA184" s="1"/>
    </row>
    <row r="185" spans="23:27" x14ac:dyDescent="0.25">
      <c r="W185" s="1"/>
      <c r="X185" s="1"/>
      <c r="AA185" s="1"/>
    </row>
    <row r="186" spans="23:27" x14ac:dyDescent="0.25">
      <c r="W186" s="1"/>
      <c r="X186" s="1"/>
      <c r="AA186" s="1"/>
    </row>
    <row r="187" spans="23:27" x14ac:dyDescent="0.25">
      <c r="W187" s="1"/>
      <c r="X187" s="1"/>
      <c r="AA187" s="1"/>
    </row>
    <row r="188" spans="23:27" x14ac:dyDescent="0.25">
      <c r="W188" s="1"/>
      <c r="X188" s="1"/>
      <c r="AA188" s="1"/>
    </row>
    <row r="189" spans="23:27" x14ac:dyDescent="0.25">
      <c r="W189" s="1"/>
      <c r="X189" s="1"/>
      <c r="AA189" s="1"/>
    </row>
    <row r="190" spans="23:27" x14ac:dyDescent="0.25">
      <c r="W190" s="1"/>
      <c r="X190" s="1"/>
      <c r="AA190" s="1"/>
    </row>
    <row r="191" spans="23:27" x14ac:dyDescent="0.25">
      <c r="W191" s="1"/>
      <c r="X191" s="1"/>
      <c r="AA191" s="1"/>
    </row>
    <row r="192" spans="23:27" x14ac:dyDescent="0.25">
      <c r="W192" s="1"/>
      <c r="X192" s="1"/>
      <c r="AA192" s="1"/>
    </row>
    <row r="193" spans="23:27" x14ac:dyDescent="0.25">
      <c r="W193" s="1"/>
      <c r="X193" s="1"/>
      <c r="AA193" s="1"/>
    </row>
    <row r="194" spans="23:27" x14ac:dyDescent="0.25">
      <c r="W194" s="1"/>
    </row>
    <row r="195" spans="23:27" x14ac:dyDescent="0.25">
      <c r="W195" s="1"/>
    </row>
    <row r="196" spans="23:27" x14ac:dyDescent="0.25">
      <c r="W196" s="1"/>
    </row>
    <row r="197" spans="23:27" x14ac:dyDescent="0.25">
      <c r="W197" s="1"/>
      <c r="X197" s="1"/>
      <c r="AA197" s="1"/>
    </row>
    <row r="198" spans="23:27" x14ac:dyDescent="0.25">
      <c r="W198" s="1"/>
      <c r="X198" s="1"/>
      <c r="AA198" s="1"/>
    </row>
    <row r="199" spans="23:27" x14ac:dyDescent="0.25">
      <c r="X199" s="1"/>
      <c r="AA199" s="1"/>
    </row>
    <row r="200" spans="23:27" x14ac:dyDescent="0.25">
      <c r="W200" s="1"/>
      <c r="X200" s="1"/>
      <c r="AA200" s="1"/>
    </row>
    <row r="201" spans="23:27" x14ac:dyDescent="0.25">
      <c r="W201" s="1"/>
      <c r="X201" s="1"/>
      <c r="AA201" s="1"/>
    </row>
    <row r="202" spans="23:27" x14ac:dyDescent="0.25">
      <c r="W202" s="1"/>
      <c r="X202" s="1"/>
      <c r="AA202" s="1"/>
    </row>
    <row r="203" spans="23:27" x14ac:dyDescent="0.25">
      <c r="W203" s="1"/>
      <c r="X203" s="1"/>
      <c r="AA203" s="1"/>
    </row>
    <row r="204" spans="23:27" x14ac:dyDescent="0.25">
      <c r="W204" s="1"/>
      <c r="X204" s="1"/>
      <c r="AA204" s="1"/>
    </row>
    <row r="205" spans="23:27" x14ac:dyDescent="0.25">
      <c r="W205" s="1"/>
      <c r="X205" s="1"/>
      <c r="AA205" s="1"/>
    </row>
    <row r="206" spans="23:27" x14ac:dyDescent="0.25">
      <c r="W206" s="1"/>
      <c r="X206" s="1"/>
      <c r="AA206" s="1"/>
    </row>
    <row r="207" spans="23:27" x14ac:dyDescent="0.25">
      <c r="W207" s="1"/>
      <c r="X207" s="1"/>
      <c r="AA207" s="1"/>
    </row>
    <row r="208" spans="23:27" x14ac:dyDescent="0.25">
      <c r="W208" s="1"/>
      <c r="X208" s="1"/>
      <c r="AA208" s="1"/>
    </row>
    <row r="209" spans="23:27" x14ac:dyDescent="0.25">
      <c r="W209" s="1"/>
      <c r="X209" s="1"/>
      <c r="AA209" s="1"/>
    </row>
    <row r="210" spans="23:27" x14ac:dyDescent="0.25">
      <c r="W210" s="1"/>
      <c r="X210" s="1"/>
      <c r="AA210" s="1"/>
    </row>
    <row r="211" spans="23:27" x14ac:dyDescent="0.25">
      <c r="W211" s="1"/>
      <c r="X211" s="1"/>
      <c r="AA211" s="1"/>
    </row>
    <row r="212" spans="23:27" x14ac:dyDescent="0.25">
      <c r="W212" s="1"/>
      <c r="X212" s="1"/>
      <c r="AA212" s="1"/>
    </row>
    <row r="213" spans="23:27" x14ac:dyDescent="0.25">
      <c r="W213" s="1"/>
      <c r="X213" s="1"/>
      <c r="AA213" s="1"/>
    </row>
    <row r="214" spans="23:27" x14ac:dyDescent="0.25">
      <c r="W214" s="1"/>
      <c r="X214" s="1"/>
      <c r="AA214" s="1"/>
    </row>
    <row r="215" spans="23:27" x14ac:dyDescent="0.25">
      <c r="W215" s="1"/>
      <c r="X215" s="1"/>
      <c r="AA215" s="1"/>
    </row>
    <row r="216" spans="23:27" x14ac:dyDescent="0.25">
      <c r="W216" s="1"/>
      <c r="X216" s="1"/>
      <c r="AA216" s="1"/>
    </row>
    <row r="217" spans="23:27" x14ac:dyDescent="0.25">
      <c r="W217" s="1"/>
      <c r="X217" s="1"/>
      <c r="AA217" s="1"/>
    </row>
    <row r="218" spans="23:27" x14ac:dyDescent="0.25">
      <c r="W218" s="1"/>
      <c r="X218" s="1"/>
      <c r="AA218" s="1"/>
    </row>
    <row r="219" spans="23:27" x14ac:dyDescent="0.25">
      <c r="W219" s="1"/>
      <c r="X219" s="1"/>
      <c r="AA219" s="1"/>
    </row>
    <row r="220" spans="23:27" x14ac:dyDescent="0.25">
      <c r="W220" s="1"/>
      <c r="X220" s="1"/>
      <c r="AA220" s="1"/>
    </row>
    <row r="221" spans="23:27" x14ac:dyDescent="0.25">
      <c r="W221" s="1"/>
      <c r="X221" s="1"/>
      <c r="AA221" s="1"/>
    </row>
    <row r="222" spans="23:27" x14ac:dyDescent="0.25">
      <c r="W222" s="1"/>
      <c r="X222" s="1"/>
      <c r="AA222" s="1"/>
    </row>
    <row r="223" spans="23:27" x14ac:dyDescent="0.25">
      <c r="W223" s="1"/>
      <c r="X223" s="1"/>
      <c r="AA223" s="1"/>
    </row>
    <row r="224" spans="23:27" x14ac:dyDescent="0.25">
      <c r="W224" s="1"/>
      <c r="X224" s="1"/>
      <c r="AA224" s="1"/>
    </row>
    <row r="225" spans="23:27" x14ac:dyDescent="0.25">
      <c r="W225" s="1"/>
      <c r="X225" s="1"/>
      <c r="AA225" s="1"/>
    </row>
    <row r="226" spans="23:27" x14ac:dyDescent="0.25">
      <c r="W226" s="1"/>
      <c r="X226" s="1"/>
      <c r="AA226" s="1"/>
    </row>
    <row r="227" spans="23:27" x14ac:dyDescent="0.25">
      <c r="X227" s="1"/>
      <c r="AA227" s="1"/>
    </row>
    <row r="228" spans="23:27" x14ac:dyDescent="0.25">
      <c r="X228" s="1"/>
      <c r="AA228" s="1"/>
    </row>
  </sheetData>
  <phoneticPr fontId="1"/>
  <conditionalFormatting sqref="B99 B4 B48 B35:B37 B101 B113:B114 B50:B51 B91:B93 B14 B30:B32 B7:B9 B59 B62:B63 B16 B106:B111 B116 B69:B80">
    <cfRule type="expression" dxfId="709" priority="1692">
      <formula>$K4</formula>
    </cfRule>
  </conditionalFormatting>
  <conditionalFormatting sqref="AA4 AA48 AA63 AA35:AA37 AA113:AA114 AA50:AA51 AA91:AA93 AA16 AA30:AA32 AA7:AA9 AA59 AA106:AA111 AA116 AA69:AA80">
    <cfRule type="expression" dxfId="708" priority="1681">
      <formula>$Q4</formula>
    </cfRule>
    <cfRule type="expression" dxfId="707" priority="1682">
      <formula>$R4</formula>
    </cfRule>
  </conditionalFormatting>
  <conditionalFormatting sqref="AB99 AB4 AB48 AB35:AB37 AB113:AB114 AB50:AB51 AB91:AB93 AB14 AB30:AB32 AB7:AB9 AB59 AB62:AB63 AB16 AB106:AB111 AB116 AB69:AB80">
    <cfRule type="expression" dxfId="706" priority="1683">
      <formula>$U4</formula>
    </cfRule>
  </conditionalFormatting>
  <conditionalFormatting sqref="A93:W93 Y93:AB93 A99:Z99 A101:X101 A100 A5 A4:AB4 A102:A105 AB99 A112 A33:A34 Y48:AB48 A48:B48 A38 A82 B63:AB63 A35:AB37 A85:A90 A113:AB114 A49:A51 B50:AB51 A91:AB92 B16:AB16 A30:AB32 B7:AB9 A7:A14 A53:A58 A59:AB59 A60:A68 A94:A98 A16:A20 A44 A22:A29 A106:AB111 A116:V116 X116 AA116:AB116 A69:AB80">
    <cfRule type="expression" dxfId="705" priority="1701">
      <formula>$J4</formula>
    </cfRule>
    <cfRule type="expression" dxfId="704" priority="1702">
      <formula>$C4</formula>
    </cfRule>
  </conditionalFormatting>
  <conditionalFormatting sqref="Y99:Z99 Y4:Z4 Y48:Z48 Y63:Z63 Y35:Z37 Y113:Z114 Y50:Z51 Y91:Z93 Y16:Z16 Y30:Z32 Y7:Z9 Y59:Z59 Y106:Z111 Y69:Z80">
    <cfRule type="expression" dxfId="703" priority="1680">
      <formula>$N4</formula>
    </cfRule>
  </conditionalFormatting>
  <conditionalFormatting sqref="X93">
    <cfRule type="expression" dxfId="702" priority="1559">
      <formula>$J93</formula>
    </cfRule>
    <cfRule type="expression" dxfId="701" priority="1560">
      <formula>$C93</formula>
    </cfRule>
  </conditionalFormatting>
  <conditionalFormatting sqref="C48:D48 F48 J48:X48">
    <cfRule type="expression" dxfId="700" priority="1557">
      <formula>$J48</formula>
    </cfRule>
    <cfRule type="expression" dxfId="699" priority="1558">
      <formula>$C48</formula>
    </cfRule>
  </conditionalFormatting>
  <conditionalFormatting sqref="Y95:Z95">
    <cfRule type="expression" dxfId="698" priority="1527">
      <formula>$N95</formula>
    </cfRule>
  </conditionalFormatting>
  <conditionalFormatting sqref="B95:B96">
    <cfRule type="expression" dxfId="697" priority="1531">
      <formula>$K95</formula>
    </cfRule>
  </conditionalFormatting>
  <conditionalFormatting sqref="AA95">
    <cfRule type="expression" dxfId="696" priority="1528">
      <formula>$Q95</formula>
    </cfRule>
    <cfRule type="expression" dxfId="695" priority="1529">
      <formula>$R95</formula>
    </cfRule>
  </conditionalFormatting>
  <conditionalFormatting sqref="AB95:AB96">
    <cfRule type="expression" dxfId="694" priority="1530">
      <formula>$U95</formula>
    </cfRule>
  </conditionalFormatting>
  <conditionalFormatting sqref="B95:AB95 B96:X96 AB96">
    <cfRule type="expression" dxfId="693" priority="1532">
      <formula>$J95</formula>
    </cfRule>
    <cfRule type="expression" dxfId="692" priority="1533">
      <formula>$C95</formula>
    </cfRule>
  </conditionalFormatting>
  <conditionalFormatting sqref="Y101:Z101">
    <cfRule type="expression" dxfId="691" priority="1478">
      <formula>$N101</formula>
    </cfRule>
  </conditionalFormatting>
  <conditionalFormatting sqref="AA101">
    <cfRule type="expression" dxfId="690" priority="1479">
      <formula>$Q101</formula>
    </cfRule>
    <cfRule type="expression" dxfId="689" priority="1480">
      <formula>$R101</formula>
    </cfRule>
  </conditionalFormatting>
  <conditionalFormatting sqref="AB101">
    <cfRule type="expression" dxfId="688" priority="1481">
      <formula>$U101</formula>
    </cfRule>
  </conditionalFormatting>
  <conditionalFormatting sqref="Y101:AB101">
    <cfRule type="expression" dxfId="687" priority="1482">
      <formula>$J101</formula>
    </cfRule>
    <cfRule type="expression" dxfId="686" priority="1483">
      <formula>$C101</formula>
    </cfRule>
  </conditionalFormatting>
  <conditionalFormatting sqref="Y100:Z100">
    <cfRule type="expression" dxfId="685" priority="1471">
      <formula>$N100</formula>
    </cfRule>
  </conditionalFormatting>
  <conditionalFormatting sqref="B100">
    <cfRule type="expression" dxfId="684" priority="1475">
      <formula>$K100</formula>
    </cfRule>
  </conditionalFormatting>
  <conditionalFormatting sqref="AA100">
    <cfRule type="expression" dxfId="683" priority="1472">
      <formula>$Q100</formula>
    </cfRule>
    <cfRule type="expression" dxfId="682" priority="1473">
      <formula>$R100</formula>
    </cfRule>
  </conditionalFormatting>
  <conditionalFormatting sqref="AB100">
    <cfRule type="expression" dxfId="681" priority="1474">
      <formula>$U100</formula>
    </cfRule>
  </conditionalFormatting>
  <conditionalFormatting sqref="B100:AB100">
    <cfRule type="expression" dxfId="680" priority="1476">
      <formula>$J100</formula>
    </cfRule>
    <cfRule type="expression" dxfId="679" priority="1477">
      <formula>$C100</formula>
    </cfRule>
  </conditionalFormatting>
  <conditionalFormatting sqref="B5">
    <cfRule type="expression" dxfId="678" priority="1417">
      <formula>$K5</formula>
    </cfRule>
  </conditionalFormatting>
  <conditionalFormatting sqref="AA5">
    <cfRule type="expression" dxfId="677" priority="1414">
      <formula>$Q5</formula>
    </cfRule>
    <cfRule type="expression" dxfId="676" priority="1415">
      <formula>$R5</formula>
    </cfRule>
  </conditionalFormatting>
  <conditionalFormatting sqref="AB5">
    <cfRule type="expression" dxfId="675" priority="1416">
      <formula>$U5</formula>
    </cfRule>
  </conditionalFormatting>
  <conditionalFormatting sqref="B5:AB5">
    <cfRule type="expression" dxfId="674" priority="1418">
      <formula>$J5</formula>
    </cfRule>
    <cfRule type="expression" dxfId="673" priority="1419">
      <formula>$C5</formula>
    </cfRule>
  </conditionalFormatting>
  <conditionalFormatting sqref="Y5:Z5">
    <cfRule type="expression" dxfId="672" priority="1413">
      <formula>$N5</formula>
    </cfRule>
  </conditionalFormatting>
  <conditionalFormatting sqref="AA14">
    <cfRule type="expression" dxfId="671" priority="1407">
      <formula>$Q14</formula>
    </cfRule>
    <cfRule type="expression" dxfId="670" priority="1408">
      <formula>$R14</formula>
    </cfRule>
  </conditionalFormatting>
  <conditionalFormatting sqref="B14:AB14">
    <cfRule type="expression" dxfId="669" priority="1411">
      <formula>$J14</formula>
    </cfRule>
    <cfRule type="expression" dxfId="668" priority="1412">
      <formula>$C14</formula>
    </cfRule>
  </conditionalFormatting>
  <conditionalFormatting sqref="Y14:Z14">
    <cfRule type="expression" dxfId="667" priority="1406">
      <formula>$N14</formula>
    </cfRule>
  </conditionalFormatting>
  <conditionalFormatting sqref="B11">
    <cfRule type="expression" dxfId="666" priority="1391">
      <formula>$K11</formula>
    </cfRule>
  </conditionalFormatting>
  <conditionalFormatting sqref="AA11">
    <cfRule type="expression" dxfId="665" priority="1388">
      <formula>$Q11</formula>
    </cfRule>
    <cfRule type="expression" dxfId="664" priority="1389">
      <formula>$R11</formula>
    </cfRule>
  </conditionalFormatting>
  <conditionalFormatting sqref="AB11">
    <cfRule type="expression" dxfId="663" priority="1390">
      <formula>$U11</formula>
    </cfRule>
  </conditionalFormatting>
  <conditionalFormatting sqref="B11:AB11">
    <cfRule type="expression" dxfId="662" priority="1392">
      <formula>$J11</formula>
    </cfRule>
    <cfRule type="expression" dxfId="661" priority="1393">
      <formula>$C11</formula>
    </cfRule>
  </conditionalFormatting>
  <conditionalFormatting sqref="Y11:Z11">
    <cfRule type="expression" dxfId="660" priority="1387">
      <formula>$N11</formula>
    </cfRule>
  </conditionalFormatting>
  <conditionalFormatting sqref="E48">
    <cfRule type="expression" dxfId="659" priority="1381">
      <formula>$J48</formula>
    </cfRule>
    <cfRule type="expression" dxfId="658" priority="1382">
      <formula>$C48</formula>
    </cfRule>
  </conditionalFormatting>
  <conditionalFormatting sqref="Y83:Z83">
    <cfRule type="expression" dxfId="657" priority="1374">
      <formula>$N83</formula>
    </cfRule>
  </conditionalFormatting>
  <conditionalFormatting sqref="B83">
    <cfRule type="expression" dxfId="656" priority="1378">
      <formula>$K83</formula>
    </cfRule>
  </conditionalFormatting>
  <conditionalFormatting sqref="AA83">
    <cfRule type="expression" dxfId="655" priority="1375">
      <formula>$Q83</formula>
    </cfRule>
    <cfRule type="expression" dxfId="654" priority="1376">
      <formula>$R83</formula>
    </cfRule>
  </conditionalFormatting>
  <conditionalFormatting sqref="AB83">
    <cfRule type="expression" dxfId="653" priority="1377">
      <formula>$U83</formula>
    </cfRule>
  </conditionalFormatting>
  <conditionalFormatting sqref="A83:AB83">
    <cfRule type="expression" dxfId="652" priority="1379">
      <formula>$J83</formula>
    </cfRule>
    <cfRule type="expression" dxfId="651" priority="1380">
      <formula>$C83</formula>
    </cfRule>
  </conditionalFormatting>
  <conditionalFormatting sqref="Y85:Z87">
    <cfRule type="expression" dxfId="650" priority="1353">
      <formula>$N85</formula>
    </cfRule>
  </conditionalFormatting>
  <conditionalFormatting sqref="B85:B87">
    <cfRule type="expression" dxfId="649" priority="1357">
      <formula>$K85</formula>
    </cfRule>
  </conditionalFormatting>
  <conditionalFormatting sqref="AA85:AA87">
    <cfRule type="expression" dxfId="648" priority="1354">
      <formula>$Q85</formula>
    </cfRule>
    <cfRule type="expression" dxfId="647" priority="1355">
      <formula>$R85</formula>
    </cfRule>
  </conditionalFormatting>
  <conditionalFormatting sqref="AB85:AB87">
    <cfRule type="expression" dxfId="646" priority="1356">
      <formula>$U85</formula>
    </cfRule>
  </conditionalFormatting>
  <conditionalFormatting sqref="B85:AB87">
    <cfRule type="expression" dxfId="645" priority="1358">
      <formula>$J85</formula>
    </cfRule>
    <cfRule type="expression" dxfId="644" priority="1359">
      <formula>$C85</formula>
    </cfRule>
  </conditionalFormatting>
  <conditionalFormatting sqref="H48:I48">
    <cfRule type="expression" dxfId="643" priority="1334">
      <formula>$J48</formula>
    </cfRule>
    <cfRule type="expression" dxfId="642" priority="1335">
      <formula>$C48</formula>
    </cfRule>
  </conditionalFormatting>
  <conditionalFormatting sqref="G48">
    <cfRule type="expression" dxfId="641" priority="1330">
      <formula>$J48</formula>
    </cfRule>
    <cfRule type="expression" dxfId="640" priority="1331">
      <formula>$C48</formula>
    </cfRule>
  </conditionalFormatting>
  <conditionalFormatting sqref="Y88:Z88">
    <cfRule type="expression" dxfId="639" priority="1302">
      <formula>$N88</formula>
    </cfRule>
  </conditionalFormatting>
  <conditionalFormatting sqref="Y102:Z102">
    <cfRule type="expression" dxfId="638" priority="1293">
      <formula>$N102</formula>
    </cfRule>
  </conditionalFormatting>
  <conditionalFormatting sqref="B88">
    <cfRule type="expression" dxfId="637" priority="1306">
      <formula>$K88</formula>
    </cfRule>
  </conditionalFormatting>
  <conditionalFormatting sqref="AA88">
    <cfRule type="expression" dxfId="636" priority="1303">
      <formula>$Q88</formula>
    </cfRule>
    <cfRule type="expression" dxfId="635" priority="1304">
      <formula>$R88</formula>
    </cfRule>
  </conditionalFormatting>
  <conditionalFormatting sqref="AB88">
    <cfRule type="expression" dxfId="634" priority="1305">
      <formula>$U88</formula>
    </cfRule>
  </conditionalFormatting>
  <conditionalFormatting sqref="B88:AB88">
    <cfRule type="expression" dxfId="633" priority="1307">
      <formula>$J88</formula>
    </cfRule>
    <cfRule type="expression" dxfId="632" priority="1308">
      <formula>$C88</formula>
    </cfRule>
  </conditionalFormatting>
  <conditionalFormatting sqref="B102">
    <cfRule type="expression" dxfId="631" priority="1299">
      <formula>$K102</formula>
    </cfRule>
  </conditionalFormatting>
  <conditionalFormatting sqref="B102:X102">
    <cfRule type="expression" dxfId="630" priority="1300">
      <formula>$J102</formula>
    </cfRule>
    <cfRule type="expression" dxfId="629" priority="1301">
      <formula>$C102</formula>
    </cfRule>
  </conditionalFormatting>
  <conditionalFormatting sqref="AA102">
    <cfRule type="expression" dxfId="628" priority="1294">
      <formula>$Q102</formula>
    </cfRule>
    <cfRule type="expression" dxfId="627" priority="1295">
      <formula>$R102</formula>
    </cfRule>
  </conditionalFormatting>
  <conditionalFormatting sqref="AB102">
    <cfRule type="expression" dxfId="626" priority="1296">
      <formula>$U102</formula>
    </cfRule>
  </conditionalFormatting>
  <conditionalFormatting sqref="Y102:AB102">
    <cfRule type="expression" dxfId="625" priority="1297">
      <formula>$J102</formula>
    </cfRule>
    <cfRule type="expression" dxfId="624" priority="1298">
      <formula>$C102</formula>
    </cfRule>
  </conditionalFormatting>
  <conditionalFormatting sqref="B67:B68">
    <cfRule type="expression" dxfId="623" priority="1246">
      <formula>$K67</formula>
    </cfRule>
  </conditionalFormatting>
  <conditionalFormatting sqref="AA67:AA68">
    <cfRule type="expression" dxfId="622" priority="1243">
      <formula>$Q67</formula>
    </cfRule>
    <cfRule type="expression" dxfId="621" priority="1244">
      <formula>$R67</formula>
    </cfRule>
  </conditionalFormatting>
  <conditionalFormatting sqref="AB67:AB68">
    <cfRule type="expression" dxfId="620" priority="1245">
      <formula>$U67</formula>
    </cfRule>
  </conditionalFormatting>
  <conditionalFormatting sqref="B67:AB68 B62:Y62 AB62">
    <cfRule type="expression" dxfId="619" priority="1247">
      <formula>$J62</formula>
    </cfRule>
    <cfRule type="expression" dxfId="618" priority="1248">
      <formula>$C62</formula>
    </cfRule>
  </conditionalFormatting>
  <conditionalFormatting sqref="Y67:Z68 Y62">
    <cfRule type="expression" dxfId="617" priority="1242">
      <formula>$N62</formula>
    </cfRule>
  </conditionalFormatting>
  <conditionalFormatting sqref="AA99">
    <cfRule type="expression" dxfId="616" priority="1184">
      <formula>$Q99</formula>
    </cfRule>
    <cfRule type="expression" dxfId="615" priority="1185">
      <formula>$R99</formula>
    </cfRule>
  </conditionalFormatting>
  <conditionalFormatting sqref="AA99">
    <cfRule type="expression" dxfId="614" priority="1186">
      <formula>$J99</formula>
    </cfRule>
    <cfRule type="expression" dxfId="613" priority="1187">
      <formula>$C99</formula>
    </cfRule>
  </conditionalFormatting>
  <conditionalFormatting sqref="Y66:Z66">
    <cfRule type="expression" dxfId="612" priority="1167">
      <formula>$N66</formula>
    </cfRule>
  </conditionalFormatting>
  <conditionalFormatting sqref="AA66">
    <cfRule type="expression" dxfId="611" priority="1168">
      <formula>$Q66</formula>
    </cfRule>
    <cfRule type="expression" dxfId="610" priority="1169">
      <formula>$R66</formula>
    </cfRule>
  </conditionalFormatting>
  <conditionalFormatting sqref="AB66">
    <cfRule type="expression" dxfId="609" priority="1170">
      <formula>$U66</formula>
    </cfRule>
  </conditionalFormatting>
  <conditionalFormatting sqref="B66">
    <cfRule type="expression" dxfId="608" priority="1173">
      <formula>$K66</formula>
    </cfRule>
  </conditionalFormatting>
  <conditionalFormatting sqref="B66:V66">
    <cfRule type="expression" dxfId="607" priority="1174">
      <formula>$J66</formula>
    </cfRule>
    <cfRule type="expression" dxfId="606" priority="1175">
      <formula>$C66</formula>
    </cfRule>
  </conditionalFormatting>
  <conditionalFormatting sqref="W66:AB66">
    <cfRule type="expression" dxfId="605" priority="1171">
      <formula>$J66</formula>
    </cfRule>
    <cfRule type="expression" dxfId="604" priority="1172">
      <formula>$C66</formula>
    </cfRule>
  </conditionalFormatting>
  <conditionalFormatting sqref="B64">
    <cfRule type="expression" dxfId="603" priority="1164">
      <formula>$K64</formula>
    </cfRule>
  </conditionalFormatting>
  <conditionalFormatting sqref="AB64">
    <cfRule type="expression" dxfId="602" priority="1163">
      <formula>$U64</formula>
    </cfRule>
  </conditionalFormatting>
  <conditionalFormatting sqref="B64:X64 AB64">
    <cfRule type="expression" dxfId="601" priority="1165">
      <formula>$J64</formula>
    </cfRule>
    <cfRule type="expression" dxfId="600" priority="1166">
      <formula>$C64</formula>
    </cfRule>
  </conditionalFormatting>
  <conditionalFormatting sqref="Y96:Z96">
    <cfRule type="expression" dxfId="599" priority="1149">
      <formula>$J96</formula>
    </cfRule>
    <cfRule type="expression" dxfId="598" priority="1150">
      <formula>$C96</formula>
    </cfRule>
  </conditionalFormatting>
  <conditionalFormatting sqref="Y96:Z96">
    <cfRule type="expression" dxfId="597" priority="1148">
      <formula>$N96</formula>
    </cfRule>
  </conditionalFormatting>
  <conditionalFormatting sqref="AA96">
    <cfRule type="expression" dxfId="596" priority="1144">
      <formula>$Q96</formula>
    </cfRule>
    <cfRule type="expression" dxfId="595" priority="1145">
      <formula>$R96</formula>
    </cfRule>
  </conditionalFormatting>
  <conditionalFormatting sqref="AA96">
    <cfRule type="expression" dxfId="594" priority="1146">
      <formula>$J96</formula>
    </cfRule>
    <cfRule type="expression" dxfId="593" priority="1147">
      <formula>$C96</formula>
    </cfRule>
  </conditionalFormatting>
  <conditionalFormatting sqref="Z112">
    <cfRule type="expression" dxfId="592" priority="1119">
      <formula>$N112</formula>
    </cfRule>
  </conditionalFormatting>
  <conditionalFormatting sqref="B112">
    <cfRule type="expression" dxfId="591" priority="1125">
      <formula>$K112</formula>
    </cfRule>
  </conditionalFormatting>
  <conditionalFormatting sqref="B112:V112 X112">
    <cfRule type="expression" dxfId="590" priority="1126">
      <formula>$J112</formula>
    </cfRule>
    <cfRule type="expression" dxfId="589" priority="1127">
      <formula>$C112</formula>
    </cfRule>
  </conditionalFormatting>
  <conditionalFormatting sqref="AA112">
    <cfRule type="expression" dxfId="588" priority="1120">
      <formula>$Q112</formula>
    </cfRule>
    <cfRule type="expression" dxfId="587" priority="1121">
      <formula>$R112</formula>
    </cfRule>
  </conditionalFormatting>
  <conditionalFormatting sqref="AB112">
    <cfRule type="expression" dxfId="586" priority="1122">
      <formula>$U112</formula>
    </cfRule>
  </conditionalFormatting>
  <conditionalFormatting sqref="Z112:AB112">
    <cfRule type="expression" dxfId="585" priority="1123">
      <formula>$J112</formula>
    </cfRule>
    <cfRule type="expression" dxfId="584" priority="1124">
      <formula>$C112</formula>
    </cfRule>
  </conditionalFormatting>
  <conditionalFormatting sqref="W112">
    <cfRule type="expression" dxfId="583" priority="1117">
      <formula>$J112</formula>
    </cfRule>
    <cfRule type="expression" dxfId="582" priority="1118">
      <formula>$C112</formula>
    </cfRule>
  </conditionalFormatting>
  <conditionalFormatting sqref="B33">
    <cfRule type="expression" dxfId="581" priority="1097">
      <formula>$K33</formula>
    </cfRule>
  </conditionalFormatting>
  <conditionalFormatting sqref="AA33">
    <cfRule type="expression" dxfId="580" priority="1094">
      <formula>$Q33</formula>
    </cfRule>
    <cfRule type="expression" dxfId="579" priority="1095">
      <formula>$R33</formula>
    </cfRule>
  </conditionalFormatting>
  <conditionalFormatting sqref="AB33">
    <cfRule type="expression" dxfId="578" priority="1096">
      <formula>$U33</formula>
    </cfRule>
  </conditionalFormatting>
  <conditionalFormatting sqref="B33:AB33">
    <cfRule type="expression" dxfId="577" priority="1098">
      <formula>$J33</formula>
    </cfRule>
    <cfRule type="expression" dxfId="576" priority="1099">
      <formula>$C33</formula>
    </cfRule>
  </conditionalFormatting>
  <conditionalFormatting sqref="Y33:Z33">
    <cfRule type="expression" dxfId="575" priority="1093">
      <formula>$N33</formula>
    </cfRule>
  </conditionalFormatting>
  <conditionalFormatting sqref="H44:U44">
    <cfRule type="expression" dxfId="574" priority="1072">
      <formula>$J44</formula>
    </cfRule>
    <cfRule type="expression" dxfId="573" priority="1073">
      <formula>$C44</formula>
    </cfRule>
  </conditionalFormatting>
  <conditionalFormatting sqref="B38">
    <cfRule type="expression" dxfId="572" priority="1090">
      <formula>$K38</formula>
    </cfRule>
  </conditionalFormatting>
  <conditionalFormatting sqref="AA38">
    <cfRule type="expression" dxfId="571" priority="1087">
      <formula>$Q38</formula>
    </cfRule>
    <cfRule type="expression" dxfId="570" priority="1088">
      <formula>$R38</formula>
    </cfRule>
  </conditionalFormatting>
  <conditionalFormatting sqref="AB38">
    <cfRule type="expression" dxfId="569" priority="1089">
      <formula>$U38</formula>
    </cfRule>
  </conditionalFormatting>
  <conditionalFormatting sqref="B38:AB38">
    <cfRule type="expression" dxfId="568" priority="1091">
      <formula>$J38</formula>
    </cfRule>
    <cfRule type="expression" dxfId="567" priority="1092">
      <formula>$C38</formula>
    </cfRule>
  </conditionalFormatting>
  <conditionalFormatting sqref="Y38:Z38">
    <cfRule type="expression" dxfId="566" priority="1086">
      <formula>$N38</formula>
    </cfRule>
  </conditionalFormatting>
  <conditionalFormatting sqref="Y44">
    <cfRule type="expression" dxfId="565" priority="1074">
      <formula>$N44</formula>
    </cfRule>
  </conditionalFormatting>
  <conditionalFormatting sqref="B44">
    <cfRule type="expression" dxfId="564" priority="1083">
      <formula>$K44</formula>
    </cfRule>
  </conditionalFormatting>
  <conditionalFormatting sqref="AA44">
    <cfRule type="expression" dxfId="563" priority="1080">
      <formula>$Q44</formula>
    </cfRule>
    <cfRule type="expression" dxfId="562" priority="1081">
      <formula>$R44</formula>
    </cfRule>
  </conditionalFormatting>
  <conditionalFormatting sqref="AB44">
    <cfRule type="expression" dxfId="561" priority="1082">
      <formula>$U44</formula>
    </cfRule>
  </conditionalFormatting>
  <conditionalFormatting sqref="B44:G44 X44 Z44:AB44 V44">
    <cfRule type="expression" dxfId="560" priority="1084">
      <formula>$J44</formula>
    </cfRule>
    <cfRule type="expression" dxfId="559" priority="1085">
      <formula>$C44</formula>
    </cfRule>
  </conditionalFormatting>
  <conditionalFormatting sqref="Z44">
    <cfRule type="expression" dxfId="558" priority="1079">
      <formula>$N44</formula>
    </cfRule>
  </conditionalFormatting>
  <conditionalFormatting sqref="W44">
    <cfRule type="expression" dxfId="557" priority="1077">
      <formula>$J44</formula>
    </cfRule>
    <cfRule type="expression" dxfId="556" priority="1078">
      <formula>$C44</formula>
    </cfRule>
  </conditionalFormatting>
  <conditionalFormatting sqref="Y44">
    <cfRule type="expression" dxfId="555" priority="1075">
      <formula>$J44</formula>
    </cfRule>
    <cfRule type="expression" dxfId="554" priority="1076">
      <formula>$C44</formula>
    </cfRule>
  </conditionalFormatting>
  <conditionalFormatting sqref="G61">
    <cfRule type="expression" dxfId="553" priority="1053">
      <formula>$J61</formula>
    </cfRule>
    <cfRule type="expression" dxfId="552" priority="1054">
      <formula>$C61</formula>
    </cfRule>
  </conditionalFormatting>
  <conditionalFormatting sqref="AA61">
    <cfRule type="expression" dxfId="551" priority="1057">
      <formula>$Q61</formula>
    </cfRule>
    <cfRule type="expression" dxfId="550" priority="1058">
      <formula>$R61</formula>
    </cfRule>
  </conditionalFormatting>
  <conditionalFormatting sqref="AB61">
    <cfRule type="expression" dxfId="549" priority="1069">
      <formula>$U61</formula>
    </cfRule>
  </conditionalFormatting>
  <conditionalFormatting sqref="Y61:Z61 AB61">
    <cfRule type="expression" dxfId="548" priority="1070">
      <formula>$J61</formula>
    </cfRule>
    <cfRule type="expression" dxfId="547" priority="1071">
      <formula>$C61</formula>
    </cfRule>
  </conditionalFormatting>
  <conditionalFormatting sqref="Y61:Z61">
    <cfRule type="expression" dxfId="546" priority="1068">
      <formula>$N61</formula>
    </cfRule>
  </conditionalFormatting>
  <conditionalFormatting sqref="C61:D61 F61 W61:X61">
    <cfRule type="expression" dxfId="545" priority="1066">
      <formula>$J61</formula>
    </cfRule>
    <cfRule type="expression" dxfId="544" priority="1067">
      <formula>$C61</formula>
    </cfRule>
  </conditionalFormatting>
  <conditionalFormatting sqref="B61">
    <cfRule type="expression" dxfId="543" priority="1063">
      <formula>$K61</formula>
    </cfRule>
  </conditionalFormatting>
  <conditionalFormatting sqref="B61">
    <cfRule type="expression" dxfId="542" priority="1064">
      <formula>$J61</formula>
    </cfRule>
    <cfRule type="expression" dxfId="541" priority="1065">
      <formula>$C61</formula>
    </cfRule>
  </conditionalFormatting>
  <conditionalFormatting sqref="E61">
    <cfRule type="expression" dxfId="540" priority="1061">
      <formula>$J61</formula>
    </cfRule>
    <cfRule type="expression" dxfId="539" priority="1062">
      <formula>$C61</formula>
    </cfRule>
  </conditionalFormatting>
  <conditionalFormatting sqref="AA61">
    <cfRule type="expression" dxfId="538" priority="1059">
      <formula>$J61</formula>
    </cfRule>
    <cfRule type="expression" dxfId="537" priority="1060">
      <formula>$C61</formula>
    </cfRule>
  </conditionalFormatting>
  <conditionalFormatting sqref="H61:I61">
    <cfRule type="expression" dxfId="536" priority="1055">
      <formula>$J61</formula>
    </cfRule>
    <cfRule type="expression" dxfId="535" priority="1056">
      <formula>$C61</formula>
    </cfRule>
  </conditionalFormatting>
  <conditionalFormatting sqref="AA62">
    <cfRule type="expression" dxfId="534" priority="1049">
      <formula>$Q62</formula>
    </cfRule>
    <cfRule type="expression" dxfId="533" priority="1050">
      <formula>$R62</formula>
    </cfRule>
  </conditionalFormatting>
  <conditionalFormatting sqref="Z62:AA62">
    <cfRule type="expression" dxfId="532" priority="1051">
      <formula>$J62</formula>
    </cfRule>
    <cfRule type="expression" dxfId="531" priority="1052">
      <formula>$C62</formula>
    </cfRule>
  </conditionalFormatting>
  <conditionalFormatting sqref="Z62">
    <cfRule type="expression" dxfId="530" priority="1048">
      <formula>$N62</formula>
    </cfRule>
  </conditionalFormatting>
  <conditionalFormatting sqref="AA64">
    <cfRule type="expression" dxfId="529" priority="1044">
      <formula>$Q64</formula>
    </cfRule>
    <cfRule type="expression" dxfId="528" priority="1045">
      <formula>$R64</formula>
    </cfRule>
  </conditionalFormatting>
  <conditionalFormatting sqref="Y64:AA64">
    <cfRule type="expression" dxfId="527" priority="1046">
      <formula>$J64</formula>
    </cfRule>
    <cfRule type="expression" dxfId="526" priority="1047">
      <formula>$C64</formula>
    </cfRule>
  </conditionalFormatting>
  <conditionalFormatting sqref="Y64:Z64">
    <cfRule type="expression" dxfId="525" priority="1043">
      <formula>$N64</formula>
    </cfRule>
  </conditionalFormatting>
  <conditionalFormatting sqref="Y65:Z65">
    <cfRule type="expression" dxfId="524" priority="1034">
      <formula>$N65</formula>
    </cfRule>
  </conditionalFormatting>
  <conditionalFormatting sqref="AA65">
    <cfRule type="expression" dxfId="523" priority="1035">
      <formula>$Q65</formula>
    </cfRule>
    <cfRule type="expression" dxfId="522" priority="1036">
      <formula>$R65</formula>
    </cfRule>
  </conditionalFormatting>
  <conditionalFormatting sqref="AB65">
    <cfRule type="expression" dxfId="521" priority="1037">
      <formula>$U65</formula>
    </cfRule>
  </conditionalFormatting>
  <conditionalFormatting sqref="B65">
    <cfRule type="expression" dxfId="520" priority="1040">
      <formula>$K65</formula>
    </cfRule>
  </conditionalFormatting>
  <conditionalFormatting sqref="B65:V65">
    <cfRule type="expression" dxfId="519" priority="1041">
      <formula>$J65</formula>
    </cfRule>
    <cfRule type="expression" dxfId="518" priority="1042">
      <formula>$C65</formula>
    </cfRule>
  </conditionalFormatting>
  <conditionalFormatting sqref="W65:AB65">
    <cfRule type="expression" dxfId="517" priority="1038">
      <formula>$J65</formula>
    </cfRule>
    <cfRule type="expression" dxfId="516" priority="1039">
      <formula>$C65</formula>
    </cfRule>
  </conditionalFormatting>
  <conditionalFormatting sqref="A81">
    <cfRule type="expression" dxfId="515" priority="1032">
      <formula>$J81</formula>
    </cfRule>
    <cfRule type="expression" dxfId="514" priority="1033">
      <formula>$C81</formula>
    </cfRule>
  </conditionalFormatting>
  <conditionalFormatting sqref="Y81:Z81">
    <cfRule type="expression" dxfId="513" priority="1018">
      <formula>$N81</formula>
    </cfRule>
  </conditionalFormatting>
  <conditionalFormatting sqref="AA81">
    <cfRule type="expression" dxfId="512" priority="1019">
      <formula>$Q81</formula>
    </cfRule>
    <cfRule type="expression" dxfId="511" priority="1020">
      <formula>$R81</formula>
    </cfRule>
  </conditionalFormatting>
  <conditionalFormatting sqref="AB81">
    <cfRule type="expression" dxfId="510" priority="1021">
      <formula>$U81</formula>
    </cfRule>
  </conditionalFormatting>
  <conditionalFormatting sqref="B81">
    <cfRule type="expression" dxfId="509" priority="1024">
      <formula>$K81</formula>
    </cfRule>
  </conditionalFormatting>
  <conditionalFormatting sqref="B81:V81">
    <cfRule type="expression" dxfId="508" priority="1025">
      <formula>$J81</formula>
    </cfRule>
    <cfRule type="expression" dxfId="507" priority="1026">
      <formula>$C81</formula>
    </cfRule>
  </conditionalFormatting>
  <conditionalFormatting sqref="W81:AB81">
    <cfRule type="expression" dxfId="506" priority="1022">
      <formula>$J81</formula>
    </cfRule>
    <cfRule type="expression" dxfId="505" priority="1023">
      <formula>$C81</formula>
    </cfRule>
  </conditionalFormatting>
  <conditionalFormatting sqref="Y82:Z82">
    <cfRule type="expression" dxfId="504" priority="1009">
      <formula>$N82</formula>
    </cfRule>
  </conditionalFormatting>
  <conditionalFormatting sqref="AA82">
    <cfRule type="expression" dxfId="503" priority="1010">
      <formula>$Q82</formula>
    </cfRule>
    <cfRule type="expression" dxfId="502" priority="1011">
      <formula>$R82</formula>
    </cfRule>
  </conditionalFormatting>
  <conditionalFormatting sqref="AB82">
    <cfRule type="expression" dxfId="501" priority="1012">
      <formula>$U82</formula>
    </cfRule>
  </conditionalFormatting>
  <conditionalFormatting sqref="B82">
    <cfRule type="expression" dxfId="500" priority="1015">
      <formula>$K82</formula>
    </cfRule>
  </conditionalFormatting>
  <conditionalFormatting sqref="B82:V82">
    <cfRule type="expression" dxfId="499" priority="1016">
      <formula>$J82</formula>
    </cfRule>
    <cfRule type="expression" dxfId="498" priority="1017">
      <formula>$C82</formula>
    </cfRule>
  </conditionalFormatting>
  <conditionalFormatting sqref="W82:AB82">
    <cfRule type="expression" dxfId="497" priority="1013">
      <formula>$J82</formula>
    </cfRule>
    <cfRule type="expression" dxfId="496" priority="1014">
      <formula>$C82</formula>
    </cfRule>
  </conditionalFormatting>
  <conditionalFormatting sqref="B49">
    <cfRule type="expression" dxfId="495" priority="992">
      <formula>$K49</formula>
    </cfRule>
  </conditionalFormatting>
  <conditionalFormatting sqref="AA49">
    <cfRule type="expression" dxfId="494" priority="989">
      <formula>$Q49</formula>
    </cfRule>
    <cfRule type="expression" dxfId="493" priority="990">
      <formula>$R49</formula>
    </cfRule>
  </conditionalFormatting>
  <conditionalFormatting sqref="AB49">
    <cfRule type="expression" dxfId="492" priority="991">
      <formula>$U49</formula>
    </cfRule>
  </conditionalFormatting>
  <conditionalFormatting sqref="B49:AB49">
    <cfRule type="expression" dxfId="491" priority="993">
      <formula>$J49</formula>
    </cfRule>
    <cfRule type="expression" dxfId="490" priority="994">
      <formula>$C49</formula>
    </cfRule>
  </conditionalFormatting>
  <conditionalFormatting sqref="Y49:Z49">
    <cfRule type="expression" dxfId="489" priority="988">
      <formula>$N49</formula>
    </cfRule>
  </conditionalFormatting>
  <conditionalFormatting sqref="Y89:Z90">
    <cfRule type="expression" dxfId="488" priority="974">
      <formula>$N89</formula>
    </cfRule>
  </conditionalFormatting>
  <conditionalFormatting sqref="B89:B90">
    <cfRule type="expression" dxfId="487" priority="978">
      <formula>$K89</formula>
    </cfRule>
  </conditionalFormatting>
  <conditionalFormatting sqref="AA89:AA90">
    <cfRule type="expression" dxfId="486" priority="975">
      <formula>$Q89</formula>
    </cfRule>
    <cfRule type="expression" dxfId="485" priority="976">
      <formula>$R89</formula>
    </cfRule>
  </conditionalFormatting>
  <conditionalFormatting sqref="AB89:AB90">
    <cfRule type="expression" dxfId="484" priority="977">
      <formula>$U89</formula>
    </cfRule>
  </conditionalFormatting>
  <conditionalFormatting sqref="B89:AB90">
    <cfRule type="expression" dxfId="483" priority="979">
      <formula>$J89</formula>
    </cfRule>
    <cfRule type="expression" dxfId="482" priority="980">
      <formula>$C89</formula>
    </cfRule>
  </conditionalFormatting>
  <conditionalFormatting sqref="B97">
    <cfRule type="expression" dxfId="481" priority="971">
      <formula>$K97</formula>
    </cfRule>
  </conditionalFormatting>
  <conditionalFormatting sqref="AA97">
    <cfRule type="expression" dxfId="480" priority="968">
      <formula>$Q97</formula>
    </cfRule>
    <cfRule type="expression" dxfId="479" priority="969">
      <formula>$R97</formula>
    </cfRule>
  </conditionalFormatting>
  <conditionalFormatting sqref="AB97">
    <cfRule type="expression" dxfId="478" priority="970">
      <formula>$U97</formula>
    </cfRule>
  </conditionalFormatting>
  <conditionalFormatting sqref="B97:W97 Y97:AB97">
    <cfRule type="expression" dxfId="477" priority="972">
      <formula>$J97</formula>
    </cfRule>
    <cfRule type="expression" dxfId="476" priority="973">
      <formula>$C97</formula>
    </cfRule>
  </conditionalFormatting>
  <conditionalFormatting sqref="Y97:Z97">
    <cfRule type="expression" dxfId="475" priority="967">
      <formula>$N97</formula>
    </cfRule>
  </conditionalFormatting>
  <conditionalFormatting sqref="X97">
    <cfRule type="expression" dxfId="474" priority="965">
      <formula>$J97</formula>
    </cfRule>
    <cfRule type="expression" dxfId="473" priority="966">
      <formula>$C97</formula>
    </cfRule>
  </conditionalFormatting>
  <conditionalFormatting sqref="B94">
    <cfRule type="expression" dxfId="472" priority="941">
      <formula>$K94</formula>
    </cfRule>
  </conditionalFormatting>
  <conditionalFormatting sqref="AA94">
    <cfRule type="expression" dxfId="471" priority="938">
      <formula>$Q94</formula>
    </cfRule>
    <cfRule type="expression" dxfId="470" priority="939">
      <formula>$R94</formula>
    </cfRule>
  </conditionalFormatting>
  <conditionalFormatting sqref="AB94">
    <cfRule type="expression" dxfId="469" priority="940">
      <formula>$U94</formula>
    </cfRule>
  </conditionalFormatting>
  <conditionalFormatting sqref="B94:AB94">
    <cfRule type="expression" dxfId="468" priority="942">
      <formula>$J94</formula>
    </cfRule>
    <cfRule type="expression" dxfId="467" priority="943">
      <formula>$C94</formula>
    </cfRule>
  </conditionalFormatting>
  <conditionalFormatting sqref="Y94:Z94">
    <cfRule type="expression" dxfId="466" priority="937">
      <formula>$N94</formula>
    </cfRule>
  </conditionalFormatting>
  <conditionalFormatting sqref="B103:B105">
    <cfRule type="expression" dxfId="465" priority="934">
      <formula>$K103</formula>
    </cfRule>
  </conditionalFormatting>
  <conditionalFormatting sqref="AA103:AA105">
    <cfRule type="expression" dxfId="464" priority="931">
      <formula>$Q103</formula>
    </cfRule>
    <cfRule type="expression" dxfId="463" priority="932">
      <formula>$R103</formula>
    </cfRule>
  </conditionalFormatting>
  <conditionalFormatting sqref="AB103:AB105">
    <cfRule type="expression" dxfId="462" priority="933">
      <formula>$U103</formula>
    </cfRule>
  </conditionalFormatting>
  <conditionalFormatting sqref="B103:AB105">
    <cfRule type="expression" dxfId="461" priority="935">
      <formula>$J103</formula>
    </cfRule>
    <cfRule type="expression" dxfId="460" priority="936">
      <formula>$C103</formula>
    </cfRule>
  </conditionalFormatting>
  <conditionalFormatting sqref="Y103:Z105">
    <cfRule type="expression" dxfId="459" priority="930">
      <formula>$N103</formula>
    </cfRule>
  </conditionalFormatting>
  <conditionalFormatting sqref="Y112">
    <cfRule type="expression" dxfId="458" priority="927">
      <formula>$N112</formula>
    </cfRule>
  </conditionalFormatting>
  <conditionalFormatting sqref="Y112">
    <cfRule type="expression" dxfId="457" priority="928">
      <formula>$J112</formula>
    </cfRule>
    <cfRule type="expression" dxfId="456" priority="929">
      <formula>$C112</formula>
    </cfRule>
  </conditionalFormatting>
  <conditionalFormatting sqref="B17">
    <cfRule type="expression" dxfId="455" priority="924">
      <formula>$K17</formula>
    </cfRule>
  </conditionalFormatting>
  <conditionalFormatting sqref="AB17">
    <cfRule type="expression" dxfId="454" priority="923">
      <formula>$U17</formula>
    </cfRule>
  </conditionalFormatting>
  <conditionalFormatting sqref="B17 AB17 W17:X17">
    <cfRule type="expression" dxfId="453" priority="925">
      <formula>$J17</formula>
    </cfRule>
    <cfRule type="expression" dxfId="452" priority="926">
      <formula>$C17</formula>
    </cfRule>
  </conditionalFormatting>
  <conditionalFormatting sqref="B19:AB19">
    <cfRule type="expression" dxfId="451" priority="899">
      <formula>$J19</formula>
    </cfRule>
    <cfRule type="expression" dxfId="450" priority="900">
      <formula>$C19</formula>
    </cfRule>
  </conditionalFormatting>
  <conditionalFormatting sqref="C17:V17">
    <cfRule type="expression" dxfId="449" priority="910">
      <formula>$J17</formula>
    </cfRule>
    <cfRule type="expression" dxfId="448" priority="911">
      <formula>$C17</formula>
    </cfRule>
  </conditionalFormatting>
  <conditionalFormatting sqref="Y19:Z19">
    <cfRule type="expression" dxfId="447" priority="894">
      <formula>$N19</formula>
    </cfRule>
  </conditionalFormatting>
  <conditionalFormatting sqref="B19">
    <cfRule type="expression" dxfId="446" priority="898">
      <formula>$K19</formula>
    </cfRule>
  </conditionalFormatting>
  <conditionalFormatting sqref="AA19">
    <cfRule type="expression" dxfId="445" priority="895">
      <formula>$Q19</formula>
    </cfRule>
    <cfRule type="expression" dxfId="444" priority="896">
      <formula>$R19</formula>
    </cfRule>
  </conditionalFormatting>
  <conditionalFormatting sqref="AB19">
    <cfRule type="expression" dxfId="443" priority="897">
      <formula>$U19</formula>
    </cfRule>
  </conditionalFormatting>
  <conditionalFormatting sqref="AA17">
    <cfRule type="expression" dxfId="442" priority="831">
      <formula>$Q17</formula>
    </cfRule>
    <cfRule type="expression" dxfId="441" priority="832">
      <formula>$R17</formula>
    </cfRule>
  </conditionalFormatting>
  <conditionalFormatting sqref="Y17:AA17">
    <cfRule type="expression" dxfId="440" priority="833">
      <formula>$J17</formula>
    </cfRule>
    <cfRule type="expression" dxfId="439" priority="834">
      <formula>$C17</formula>
    </cfRule>
  </conditionalFormatting>
  <conditionalFormatting sqref="Y17:Z17">
    <cfRule type="expression" dxfId="438" priority="830">
      <formula>$N17</formula>
    </cfRule>
  </conditionalFormatting>
  <conditionalFormatting sqref="B52">
    <cfRule type="expression" dxfId="437" priority="722">
      <formula>$K52</formula>
    </cfRule>
  </conditionalFormatting>
  <conditionalFormatting sqref="AA52">
    <cfRule type="expression" dxfId="436" priority="719">
      <formula>$Q52</formula>
    </cfRule>
    <cfRule type="expression" dxfId="435" priority="720">
      <formula>$R52</formula>
    </cfRule>
  </conditionalFormatting>
  <conditionalFormatting sqref="AB52">
    <cfRule type="expression" dxfId="434" priority="721">
      <formula>$U52</formula>
    </cfRule>
  </conditionalFormatting>
  <conditionalFormatting sqref="A52:AB52">
    <cfRule type="expression" dxfId="433" priority="723">
      <formula>$J52</formula>
    </cfRule>
    <cfRule type="expression" dxfId="432" priority="724">
      <formula>$C52</formula>
    </cfRule>
  </conditionalFormatting>
  <conditionalFormatting sqref="Y52:Z52">
    <cfRule type="expression" dxfId="431" priority="718">
      <formula>$N52</formula>
    </cfRule>
  </conditionalFormatting>
  <conditionalFormatting sqref="B53">
    <cfRule type="expression" dxfId="430" priority="704">
      <formula>$K53</formula>
    </cfRule>
  </conditionalFormatting>
  <conditionalFormatting sqref="AB53">
    <cfRule type="expression" dxfId="429" priority="703">
      <formula>$U53</formula>
    </cfRule>
  </conditionalFormatting>
  <conditionalFormatting sqref="B53:W53 AB53">
    <cfRule type="expression" dxfId="428" priority="705">
      <formula>$J53</formula>
    </cfRule>
    <cfRule type="expression" dxfId="427" priority="706">
      <formula>$C53</formula>
    </cfRule>
  </conditionalFormatting>
  <conditionalFormatting sqref="AA53">
    <cfRule type="expression" dxfId="426" priority="692">
      <formula>$Q53</formula>
    </cfRule>
    <cfRule type="expression" dxfId="425" priority="693">
      <formula>$R53</formula>
    </cfRule>
  </conditionalFormatting>
  <conditionalFormatting sqref="Y53:AA53">
    <cfRule type="expression" dxfId="424" priority="694">
      <formula>$J53</formula>
    </cfRule>
    <cfRule type="expression" dxfId="423" priority="695">
      <formula>$C53</formula>
    </cfRule>
  </conditionalFormatting>
  <conditionalFormatting sqref="Y53:Z53">
    <cfRule type="expression" dxfId="422" priority="691">
      <formula>$N53</formula>
    </cfRule>
  </conditionalFormatting>
  <conditionalFormatting sqref="B54">
    <cfRule type="expression" dxfId="421" priority="688">
      <formula>$K54</formula>
    </cfRule>
  </conditionalFormatting>
  <conditionalFormatting sqref="AA54">
    <cfRule type="expression" dxfId="420" priority="685">
      <formula>$Q54</formula>
    </cfRule>
    <cfRule type="expression" dxfId="419" priority="686">
      <formula>$R54</formula>
    </cfRule>
  </conditionalFormatting>
  <conditionalFormatting sqref="AB54">
    <cfRule type="expression" dxfId="418" priority="687">
      <formula>$U54</formula>
    </cfRule>
  </conditionalFormatting>
  <conditionalFormatting sqref="B54:V54 X54:AB54">
    <cfRule type="expression" dxfId="417" priority="689">
      <formula>$J54</formula>
    </cfRule>
    <cfRule type="expression" dxfId="416" priority="690">
      <formula>$C54</formula>
    </cfRule>
  </conditionalFormatting>
  <conditionalFormatting sqref="Y54:Z54">
    <cfRule type="expression" dxfId="415" priority="684">
      <formula>$N54</formula>
    </cfRule>
  </conditionalFormatting>
  <conditionalFormatting sqref="X53">
    <cfRule type="expression" dxfId="414" priority="663">
      <formula>$J53</formula>
    </cfRule>
    <cfRule type="expression" dxfId="413" priority="664">
      <formula>$C53</formula>
    </cfRule>
  </conditionalFormatting>
  <conditionalFormatting sqref="A84">
    <cfRule type="expression" dxfId="412" priority="648">
      <formula>$J84</formula>
    </cfRule>
    <cfRule type="expression" dxfId="411" priority="649">
      <formula>$C84</formula>
    </cfRule>
  </conditionalFormatting>
  <conditionalFormatting sqref="Y84:Z84">
    <cfRule type="expression" dxfId="410" priority="641">
      <formula>$N84</formula>
    </cfRule>
  </conditionalFormatting>
  <conditionalFormatting sqref="B84">
    <cfRule type="expression" dxfId="409" priority="645">
      <formula>$K84</formula>
    </cfRule>
  </conditionalFormatting>
  <conditionalFormatting sqref="AA84">
    <cfRule type="expression" dxfId="408" priority="642">
      <formula>$Q84</formula>
    </cfRule>
    <cfRule type="expression" dxfId="407" priority="643">
      <formula>$R84</formula>
    </cfRule>
  </conditionalFormatting>
  <conditionalFormatting sqref="AB84">
    <cfRule type="expression" dxfId="406" priority="644">
      <formula>$U84</formula>
    </cfRule>
  </conditionalFormatting>
  <conditionalFormatting sqref="B84:G84 V84:AB84">
    <cfRule type="expression" dxfId="405" priority="646">
      <formula>$J84</formula>
    </cfRule>
    <cfRule type="expression" dxfId="404" priority="647">
      <formula>$C84</formula>
    </cfRule>
  </conditionalFormatting>
  <conditionalFormatting sqref="A6">
    <cfRule type="expression" dxfId="403" priority="632">
      <formula>$J6</formula>
    </cfRule>
    <cfRule type="expression" dxfId="402" priority="633">
      <formula>$C6</formula>
    </cfRule>
  </conditionalFormatting>
  <conditionalFormatting sqref="B6">
    <cfRule type="expression" dxfId="401" priority="629">
      <formula>$K6</formula>
    </cfRule>
  </conditionalFormatting>
  <conditionalFormatting sqref="AA6">
    <cfRule type="expression" dxfId="400" priority="626">
      <formula>$Q6</formula>
    </cfRule>
    <cfRule type="expression" dxfId="399" priority="627">
      <formula>$R6</formula>
    </cfRule>
  </conditionalFormatting>
  <conditionalFormatting sqref="AB6">
    <cfRule type="expression" dxfId="398" priority="628">
      <formula>$U6</formula>
    </cfRule>
  </conditionalFormatting>
  <conditionalFormatting sqref="B6:AB6">
    <cfRule type="expression" dxfId="397" priority="630">
      <formula>$J6</formula>
    </cfRule>
    <cfRule type="expression" dxfId="396" priority="631">
      <formula>$C6</formula>
    </cfRule>
  </conditionalFormatting>
  <conditionalFormatting sqref="Y6:Z6">
    <cfRule type="expression" dxfId="395" priority="625">
      <formula>$N6</formula>
    </cfRule>
  </conditionalFormatting>
  <conditionalFormatting sqref="B22 B24">
    <cfRule type="expression" dxfId="394" priority="602">
      <formula>$K22</formula>
    </cfRule>
  </conditionalFormatting>
  <conditionalFormatting sqref="AA22 AA24">
    <cfRule type="expression" dxfId="393" priority="599">
      <formula>$Q22</formula>
    </cfRule>
    <cfRule type="expression" dxfId="392" priority="600">
      <formula>$R22</formula>
    </cfRule>
  </conditionalFormatting>
  <conditionalFormatting sqref="AB22 AB24">
    <cfRule type="expression" dxfId="391" priority="601">
      <formula>$U22</formula>
    </cfRule>
  </conditionalFormatting>
  <conditionalFormatting sqref="B22:AB22 B24:AB24">
    <cfRule type="expression" dxfId="390" priority="603">
      <formula>$J22</formula>
    </cfRule>
    <cfRule type="expression" dxfId="389" priority="604">
      <formula>$C22</formula>
    </cfRule>
  </conditionalFormatting>
  <conditionalFormatting sqref="Y22:Z22 Y24:Z24">
    <cfRule type="expression" dxfId="388" priority="598">
      <formula>$N22</formula>
    </cfRule>
  </conditionalFormatting>
  <conditionalFormatting sqref="Y23:Z23">
    <cfRule type="expression" dxfId="387" priority="591">
      <formula>$N23</formula>
    </cfRule>
  </conditionalFormatting>
  <conditionalFormatting sqref="B23">
    <cfRule type="expression" dxfId="386" priority="595">
      <formula>$K23</formula>
    </cfRule>
  </conditionalFormatting>
  <conditionalFormatting sqref="AA23">
    <cfRule type="expression" dxfId="385" priority="592">
      <formula>$Q23</formula>
    </cfRule>
    <cfRule type="expression" dxfId="384" priority="593">
      <formula>$R23</formula>
    </cfRule>
  </conditionalFormatting>
  <conditionalFormatting sqref="AB23">
    <cfRule type="expression" dxfId="383" priority="594">
      <formula>$U23</formula>
    </cfRule>
  </conditionalFormatting>
  <conditionalFormatting sqref="B23:AB23">
    <cfRule type="expression" dxfId="382" priority="596">
      <formula>$J23</formula>
    </cfRule>
    <cfRule type="expression" dxfId="381" priority="597">
      <formula>$C23</formula>
    </cfRule>
  </conditionalFormatting>
  <conditionalFormatting sqref="Y25:Z25">
    <cfRule type="expression" dxfId="380" priority="584">
      <formula>$N25</formula>
    </cfRule>
  </conditionalFormatting>
  <conditionalFormatting sqref="B25">
    <cfRule type="expression" dxfId="379" priority="588">
      <formula>$K25</formula>
    </cfRule>
  </conditionalFormatting>
  <conditionalFormatting sqref="AA25">
    <cfRule type="expression" dxfId="378" priority="585">
      <formula>$Q25</formula>
    </cfRule>
    <cfRule type="expression" dxfId="377" priority="586">
      <formula>$R25</formula>
    </cfRule>
  </conditionalFormatting>
  <conditionalFormatting sqref="AB25">
    <cfRule type="expression" dxfId="376" priority="587">
      <formula>$U25</formula>
    </cfRule>
  </conditionalFormatting>
  <conditionalFormatting sqref="B25:AB25">
    <cfRule type="expression" dxfId="375" priority="589">
      <formula>$J25</formula>
    </cfRule>
    <cfRule type="expression" dxfId="374" priority="590">
      <formula>$C25</formula>
    </cfRule>
  </conditionalFormatting>
  <conditionalFormatting sqref="B26:B28">
    <cfRule type="expression" dxfId="373" priority="581">
      <formula>$K26</formula>
    </cfRule>
  </conditionalFormatting>
  <conditionalFormatting sqref="AA26:AA28">
    <cfRule type="expression" dxfId="372" priority="578">
      <formula>$Q26</formula>
    </cfRule>
    <cfRule type="expression" dxfId="371" priority="579">
      <formula>$R26</formula>
    </cfRule>
  </conditionalFormatting>
  <conditionalFormatting sqref="AB26:AB28">
    <cfRule type="expression" dxfId="370" priority="580">
      <formula>$U26</formula>
    </cfRule>
  </conditionalFormatting>
  <conditionalFormatting sqref="B26:AB28">
    <cfRule type="expression" dxfId="369" priority="582">
      <formula>$J26</formula>
    </cfRule>
    <cfRule type="expression" dxfId="368" priority="583">
      <formula>$C26</formula>
    </cfRule>
  </conditionalFormatting>
  <conditionalFormatting sqref="Y26:Z28">
    <cfRule type="expression" dxfId="367" priority="577">
      <formula>$N26</formula>
    </cfRule>
  </conditionalFormatting>
  <conditionalFormatting sqref="Y29:Z29">
    <cfRule type="expression" dxfId="366" priority="570">
      <formula>$N29</formula>
    </cfRule>
  </conditionalFormatting>
  <conditionalFormatting sqref="B29">
    <cfRule type="expression" dxfId="365" priority="574">
      <formula>$K29</formula>
    </cfRule>
  </conditionalFormatting>
  <conditionalFormatting sqref="AA29">
    <cfRule type="expression" dxfId="364" priority="571">
      <formula>$Q29</formula>
    </cfRule>
    <cfRule type="expression" dxfId="363" priority="572">
      <formula>$R29</formula>
    </cfRule>
  </conditionalFormatting>
  <conditionalFormatting sqref="AB29">
    <cfRule type="expression" dxfId="362" priority="573">
      <formula>$U29</formula>
    </cfRule>
  </conditionalFormatting>
  <conditionalFormatting sqref="B29:AB29">
    <cfRule type="expression" dxfId="361" priority="575">
      <formula>$J29</formula>
    </cfRule>
    <cfRule type="expression" dxfId="360" priority="576">
      <formula>$C29</formula>
    </cfRule>
  </conditionalFormatting>
  <conditionalFormatting sqref="Y10:Z10">
    <cfRule type="expression" dxfId="359" priority="563">
      <formula>$N10</formula>
    </cfRule>
  </conditionalFormatting>
  <conditionalFormatting sqref="B10">
    <cfRule type="expression" dxfId="358" priority="567">
      <formula>$K10</formula>
    </cfRule>
  </conditionalFormatting>
  <conditionalFormatting sqref="AA10">
    <cfRule type="expression" dxfId="357" priority="564">
      <formula>$Q10</formula>
    </cfRule>
    <cfRule type="expression" dxfId="356" priority="565">
      <formula>$R10</formula>
    </cfRule>
  </conditionalFormatting>
  <conditionalFormatting sqref="AB10">
    <cfRule type="expression" dxfId="355" priority="566">
      <formula>$U10</formula>
    </cfRule>
  </conditionalFormatting>
  <conditionalFormatting sqref="B10:AB10">
    <cfRule type="expression" dxfId="354" priority="568">
      <formula>$J10</formula>
    </cfRule>
    <cfRule type="expression" dxfId="353" priority="569">
      <formula>$C10</formula>
    </cfRule>
  </conditionalFormatting>
  <conditionalFormatting sqref="B20">
    <cfRule type="expression" dxfId="352" priority="560">
      <formula>$K20</formula>
    </cfRule>
  </conditionalFormatting>
  <conditionalFormatting sqref="AA20">
    <cfRule type="expression" dxfId="351" priority="557">
      <formula>$Q20</formula>
    </cfRule>
    <cfRule type="expression" dxfId="350" priority="558">
      <formula>$R20</formula>
    </cfRule>
  </conditionalFormatting>
  <conditionalFormatting sqref="AB20">
    <cfRule type="expression" dxfId="349" priority="559">
      <formula>$U20</formula>
    </cfRule>
  </conditionalFormatting>
  <conditionalFormatting sqref="B20:AB20">
    <cfRule type="expression" dxfId="348" priority="561">
      <formula>$J20</formula>
    </cfRule>
    <cfRule type="expression" dxfId="347" priority="562">
      <formula>$C20</formula>
    </cfRule>
  </conditionalFormatting>
  <conditionalFormatting sqref="Y20:Z20">
    <cfRule type="expression" dxfId="346" priority="556">
      <formula>$N20</formula>
    </cfRule>
  </conditionalFormatting>
  <conditionalFormatting sqref="B12:B13">
    <cfRule type="expression" dxfId="345" priority="539">
      <formula>$K12</formula>
    </cfRule>
  </conditionalFormatting>
  <conditionalFormatting sqref="AA12:AA13">
    <cfRule type="expression" dxfId="344" priority="536">
      <formula>$Q12</formula>
    </cfRule>
    <cfRule type="expression" dxfId="343" priority="537">
      <formula>$R12</formula>
    </cfRule>
  </conditionalFormatting>
  <conditionalFormatting sqref="AB12:AB13">
    <cfRule type="expression" dxfId="342" priority="538">
      <formula>$U12</formula>
    </cfRule>
  </conditionalFormatting>
  <conditionalFormatting sqref="B12:AB13">
    <cfRule type="expression" dxfId="341" priority="540">
      <formula>$J12</formula>
    </cfRule>
    <cfRule type="expression" dxfId="340" priority="541">
      <formula>$C12</formula>
    </cfRule>
  </conditionalFormatting>
  <conditionalFormatting sqref="Y12:Z13">
    <cfRule type="expression" dxfId="339" priority="535">
      <formula>$N12</formula>
    </cfRule>
  </conditionalFormatting>
  <conditionalFormatting sqref="B57:V57 AA57:AB57">
    <cfRule type="expression" dxfId="338" priority="526">
      <formula>$J57</formula>
    </cfRule>
    <cfRule type="expression" dxfId="337" priority="527">
      <formula>$C57</formula>
    </cfRule>
  </conditionalFormatting>
  <conditionalFormatting sqref="AA57">
    <cfRule type="expression" dxfId="336" priority="522">
      <formula>$Q57</formula>
    </cfRule>
    <cfRule type="expression" dxfId="335" priority="523">
      <formula>$R57</formula>
    </cfRule>
  </conditionalFormatting>
  <conditionalFormatting sqref="B57">
    <cfRule type="expression" dxfId="334" priority="525">
      <formula>$K57</formula>
    </cfRule>
  </conditionalFormatting>
  <conditionalFormatting sqref="AB57">
    <cfRule type="expression" dxfId="333" priority="524">
      <formula>$U57</formula>
    </cfRule>
  </conditionalFormatting>
  <conditionalFormatting sqref="Y57:Z57">
    <cfRule type="expression" dxfId="332" priority="496">
      <formula>$N57</formula>
    </cfRule>
  </conditionalFormatting>
  <conditionalFormatting sqref="B55">
    <cfRule type="expression" dxfId="331" priority="519">
      <formula>$K55</formula>
    </cfRule>
  </conditionalFormatting>
  <conditionalFormatting sqref="AB55">
    <cfRule type="expression" dxfId="330" priority="518">
      <formula>$U55</formula>
    </cfRule>
  </conditionalFormatting>
  <conditionalFormatting sqref="B55:W55 AB55">
    <cfRule type="expression" dxfId="329" priority="520">
      <formula>$J55</formula>
    </cfRule>
    <cfRule type="expression" dxfId="328" priority="521">
      <formula>$C55</formula>
    </cfRule>
  </conditionalFormatting>
  <conditionalFormatting sqref="Y57:Z57">
    <cfRule type="expression" dxfId="327" priority="497">
      <formula>$J57</formula>
    </cfRule>
    <cfRule type="expression" dxfId="326" priority="498">
      <formula>$C57</formula>
    </cfRule>
  </conditionalFormatting>
  <conditionalFormatting sqref="Y55:Z55">
    <cfRule type="expression" dxfId="325" priority="511">
      <formula>$N55</formula>
    </cfRule>
  </conditionalFormatting>
  <conditionalFormatting sqref="AA55">
    <cfRule type="expression" dxfId="324" priority="514">
      <formula>$Q55</formula>
    </cfRule>
    <cfRule type="expression" dxfId="323" priority="515">
      <formula>$R55</formula>
    </cfRule>
  </conditionalFormatting>
  <conditionalFormatting sqref="AA55">
    <cfRule type="expression" dxfId="322" priority="516">
      <formula>$J55</formula>
    </cfRule>
    <cfRule type="expression" dxfId="321" priority="517">
      <formula>$C55</formula>
    </cfRule>
  </conditionalFormatting>
  <conditionalFormatting sqref="Y55:Z55">
    <cfRule type="expression" dxfId="320" priority="512">
      <formula>$J55</formula>
    </cfRule>
    <cfRule type="expression" dxfId="319" priority="513">
      <formula>$C55</formula>
    </cfRule>
  </conditionalFormatting>
  <conditionalFormatting sqref="B56:W56 Z56:AB56">
    <cfRule type="expression" dxfId="318" priority="509">
      <formula>$J56</formula>
    </cfRule>
    <cfRule type="expression" dxfId="317" priority="510">
      <formula>$C56</formula>
    </cfRule>
  </conditionalFormatting>
  <conditionalFormatting sqref="AA56">
    <cfRule type="expression" dxfId="316" priority="505">
      <formula>$Q56</formula>
    </cfRule>
    <cfRule type="expression" dxfId="315" priority="506">
      <formula>$R56</formula>
    </cfRule>
  </conditionalFormatting>
  <conditionalFormatting sqref="Z56">
    <cfRule type="expression" dxfId="314" priority="504">
      <formula>$N56</formula>
    </cfRule>
  </conditionalFormatting>
  <conditionalFormatting sqref="B56">
    <cfRule type="expression" dxfId="313" priority="508">
      <formula>$K56</formula>
    </cfRule>
  </conditionalFormatting>
  <conditionalFormatting sqref="AB56">
    <cfRule type="expression" dxfId="312" priority="507">
      <formula>$U56</formula>
    </cfRule>
  </conditionalFormatting>
  <conditionalFormatting sqref="Y56">
    <cfRule type="expression" dxfId="311" priority="501">
      <formula>$N56</formula>
    </cfRule>
  </conditionalFormatting>
  <conditionalFormatting sqref="Y56">
    <cfRule type="expression" dxfId="310" priority="502">
      <formula>$J56</formula>
    </cfRule>
    <cfRule type="expression" dxfId="309" priority="503">
      <formula>$C56</formula>
    </cfRule>
  </conditionalFormatting>
  <conditionalFormatting sqref="W57">
    <cfRule type="expression" dxfId="308" priority="499">
      <formula>$J57</formula>
    </cfRule>
    <cfRule type="expression" dxfId="307" priority="500">
      <formula>$C57</formula>
    </cfRule>
  </conditionalFormatting>
  <conditionalFormatting sqref="B58">
    <cfRule type="expression" dxfId="306" priority="493">
      <formula>$K58</formula>
    </cfRule>
  </conditionalFormatting>
  <conditionalFormatting sqref="AA58">
    <cfRule type="expression" dxfId="305" priority="490">
      <formula>$Q58</formula>
    </cfRule>
    <cfRule type="expression" dxfId="304" priority="491">
      <formula>$R58</formula>
    </cfRule>
  </conditionalFormatting>
  <conditionalFormatting sqref="AB58">
    <cfRule type="expression" dxfId="303" priority="492">
      <formula>$U58</formula>
    </cfRule>
  </conditionalFormatting>
  <conditionalFormatting sqref="B58:AB58">
    <cfRule type="expression" dxfId="302" priority="494">
      <formula>$J58</formula>
    </cfRule>
    <cfRule type="expression" dxfId="301" priority="495">
      <formula>$C58</formula>
    </cfRule>
  </conditionalFormatting>
  <conditionalFormatting sqref="Y58:Z58">
    <cfRule type="expression" dxfId="300" priority="489">
      <formula>$N58</formula>
    </cfRule>
  </conditionalFormatting>
  <conditionalFormatting sqref="X55">
    <cfRule type="expression" dxfId="299" priority="487">
      <formula>$J55</formula>
    </cfRule>
    <cfRule type="expression" dxfId="298" priority="488">
      <formula>$C55</formula>
    </cfRule>
  </conditionalFormatting>
  <conditionalFormatting sqref="X56">
    <cfRule type="expression" dxfId="297" priority="485">
      <formula>$J56</formula>
    </cfRule>
    <cfRule type="expression" dxfId="296" priority="486">
      <formula>$C56</formula>
    </cfRule>
  </conditionalFormatting>
  <conditionalFormatting sqref="X57">
    <cfRule type="expression" dxfId="295" priority="483">
      <formula>$J57</formula>
    </cfRule>
    <cfRule type="expression" dxfId="294" priority="484">
      <formula>$C57</formula>
    </cfRule>
  </conditionalFormatting>
  <conditionalFormatting sqref="B34">
    <cfRule type="expression" dxfId="293" priority="473">
      <formula>$K34</formula>
    </cfRule>
  </conditionalFormatting>
  <conditionalFormatting sqref="AA34">
    <cfRule type="expression" dxfId="292" priority="470">
      <formula>$Q34</formula>
    </cfRule>
    <cfRule type="expression" dxfId="291" priority="471">
      <formula>$R34</formula>
    </cfRule>
  </conditionalFormatting>
  <conditionalFormatting sqref="AB34">
    <cfRule type="expression" dxfId="290" priority="472">
      <formula>$U34</formula>
    </cfRule>
  </conditionalFormatting>
  <conditionalFormatting sqref="B34:AB34">
    <cfRule type="expression" dxfId="289" priority="474">
      <formula>$J34</formula>
    </cfRule>
    <cfRule type="expression" dxfId="288" priority="475">
      <formula>$C34</formula>
    </cfRule>
  </conditionalFormatting>
  <conditionalFormatting sqref="Y34:Z34">
    <cfRule type="expression" dxfId="287" priority="469">
      <formula>$N34</formula>
    </cfRule>
  </conditionalFormatting>
  <conditionalFormatting sqref="W54">
    <cfRule type="expression" dxfId="286" priority="1711">
      <formula>#REF!</formula>
    </cfRule>
    <cfRule type="expression" dxfId="285" priority="1712">
      <formula>#REF!</formula>
    </cfRule>
  </conditionalFormatting>
  <conditionalFormatting sqref="B60">
    <cfRule type="expression" dxfId="284" priority="466">
      <formula>$K60</formula>
    </cfRule>
  </conditionalFormatting>
  <conditionalFormatting sqref="AA60">
    <cfRule type="expression" dxfId="283" priority="463">
      <formula>$Q60</formula>
    </cfRule>
    <cfRule type="expression" dxfId="282" priority="464">
      <formula>$R60</formula>
    </cfRule>
  </conditionalFormatting>
  <conditionalFormatting sqref="AB60">
    <cfRule type="expression" dxfId="281" priority="465">
      <formula>$U60</formula>
    </cfRule>
  </conditionalFormatting>
  <conditionalFormatting sqref="B60:AB60">
    <cfRule type="expression" dxfId="280" priority="467">
      <formula>$J60</formula>
    </cfRule>
    <cfRule type="expression" dxfId="279" priority="468">
      <formula>$C60</formula>
    </cfRule>
  </conditionalFormatting>
  <conditionalFormatting sqref="Y60:Z60">
    <cfRule type="expression" dxfId="278" priority="462">
      <formula>$N60</formula>
    </cfRule>
  </conditionalFormatting>
  <conditionalFormatting sqref="J61:V61">
    <cfRule type="expression" dxfId="277" priority="460">
      <formula>$J61</formula>
    </cfRule>
    <cfRule type="expression" dxfId="276" priority="461">
      <formula>$C61</formula>
    </cfRule>
  </conditionalFormatting>
  <conditionalFormatting sqref="H84:U84">
    <cfRule type="expression" dxfId="275" priority="458">
      <formula>$J84</formula>
    </cfRule>
    <cfRule type="expression" dxfId="274" priority="459">
      <formula>$C84</formula>
    </cfRule>
  </conditionalFormatting>
  <conditionalFormatting sqref="Y98:Z98">
    <cfRule type="expression" dxfId="273" priority="451">
      <formula>$N98</formula>
    </cfRule>
  </conditionalFormatting>
  <conditionalFormatting sqref="B98">
    <cfRule type="expression" dxfId="272" priority="455">
      <formula>$K98</formula>
    </cfRule>
  </conditionalFormatting>
  <conditionalFormatting sqref="AB98">
    <cfRule type="expression" dxfId="271" priority="454">
      <formula>$U98</formula>
    </cfRule>
  </conditionalFormatting>
  <conditionalFormatting sqref="B98:X98 AB98">
    <cfRule type="expression" dxfId="270" priority="456">
      <formula>$J98</formula>
    </cfRule>
    <cfRule type="expression" dxfId="269" priority="457">
      <formula>$C98</formula>
    </cfRule>
  </conditionalFormatting>
  <conditionalFormatting sqref="Y98:Z98">
    <cfRule type="expression" dxfId="268" priority="452">
      <formula>$J98</formula>
    </cfRule>
    <cfRule type="expression" dxfId="267" priority="453">
      <formula>$C98</formula>
    </cfRule>
  </conditionalFormatting>
  <conditionalFormatting sqref="AA98">
    <cfRule type="expression" dxfId="266" priority="447">
      <formula>$Q98</formula>
    </cfRule>
    <cfRule type="expression" dxfId="265" priority="448">
      <formula>$R98</formula>
    </cfRule>
  </conditionalFormatting>
  <conditionalFormatting sqref="AA98">
    <cfRule type="expression" dxfId="264" priority="449">
      <formula>$J98</formula>
    </cfRule>
    <cfRule type="expression" dxfId="263" priority="450">
      <formula>$C98</formula>
    </cfRule>
  </conditionalFormatting>
  <conditionalFormatting sqref="B18:AB18">
    <cfRule type="expression" dxfId="262" priority="294">
      <formula>$J18</formula>
    </cfRule>
    <cfRule type="expression" dxfId="261" priority="295">
      <formula>$C18</formula>
    </cfRule>
  </conditionalFormatting>
  <conditionalFormatting sqref="Y18:Z18">
    <cfRule type="expression" dxfId="260" priority="289">
      <formula>$N18</formula>
    </cfRule>
  </conditionalFormatting>
  <conditionalFormatting sqref="B18">
    <cfRule type="expression" dxfId="259" priority="293">
      <formula>$K18</formula>
    </cfRule>
  </conditionalFormatting>
  <conditionalFormatting sqref="AA18">
    <cfRule type="expression" dxfId="258" priority="290">
      <formula>$Q18</formula>
    </cfRule>
    <cfRule type="expression" dxfId="257" priority="291">
      <formula>$R18</formula>
    </cfRule>
  </conditionalFormatting>
  <conditionalFormatting sqref="AB18">
    <cfRule type="expression" dxfId="256" priority="292">
      <formula>$U18</formula>
    </cfRule>
  </conditionalFormatting>
  <conditionalFormatting sqref="A15">
    <cfRule type="expression" dxfId="255" priority="287">
      <formula>$J15</formula>
    </cfRule>
    <cfRule type="expression" dxfId="254" priority="288">
      <formula>$C15</formula>
    </cfRule>
  </conditionalFormatting>
  <conditionalFormatting sqref="B15:AB15">
    <cfRule type="expression" dxfId="253" priority="285">
      <formula>$J15</formula>
    </cfRule>
    <cfRule type="expression" dxfId="252" priority="286">
      <formula>$C15</formula>
    </cfRule>
  </conditionalFormatting>
  <conditionalFormatting sqref="Y15:Z15">
    <cfRule type="expression" dxfId="251" priority="280">
      <formula>$N15</formula>
    </cfRule>
  </conditionalFormatting>
  <conditionalFormatting sqref="B15">
    <cfRule type="expression" dxfId="250" priority="284">
      <formula>$K15</formula>
    </cfRule>
  </conditionalFormatting>
  <conditionalFormatting sqref="AA15">
    <cfRule type="expression" dxfId="249" priority="281">
      <formula>$Q15</formula>
    </cfRule>
    <cfRule type="expression" dxfId="248" priority="282">
      <formula>$R15</formula>
    </cfRule>
  </conditionalFormatting>
  <conditionalFormatting sqref="AB15">
    <cfRule type="expression" dxfId="247" priority="283">
      <formula>$U15</formula>
    </cfRule>
  </conditionalFormatting>
  <conditionalFormatting sqref="A21">
    <cfRule type="expression" dxfId="246" priority="278">
      <formula>$J21</formula>
    </cfRule>
    <cfRule type="expression" dxfId="245" priority="279">
      <formula>$C21</formula>
    </cfRule>
  </conditionalFormatting>
  <conditionalFormatting sqref="B21:AB21">
    <cfRule type="expression" dxfId="244" priority="276">
      <formula>$J21</formula>
    </cfRule>
    <cfRule type="expression" dxfId="243" priority="277">
      <formula>$C21</formula>
    </cfRule>
  </conditionalFormatting>
  <conditionalFormatting sqref="Y21:Z21">
    <cfRule type="expression" dxfId="242" priority="271">
      <formula>$N21</formula>
    </cfRule>
  </conditionalFormatting>
  <conditionalFormatting sqref="B21">
    <cfRule type="expression" dxfId="241" priority="275">
      <formula>$K21</formula>
    </cfRule>
  </conditionalFormatting>
  <conditionalFormatting sqref="AA21">
    <cfRule type="expression" dxfId="240" priority="272">
      <formula>$Q21</formula>
    </cfRule>
    <cfRule type="expression" dxfId="239" priority="273">
      <formula>$R21</formula>
    </cfRule>
  </conditionalFormatting>
  <conditionalFormatting sqref="AB21">
    <cfRule type="expression" dxfId="238" priority="274">
      <formula>$U21</formula>
    </cfRule>
  </conditionalFormatting>
  <conditionalFormatting sqref="Y42:Z43">
    <cfRule type="expression" dxfId="237" priority="257">
      <formula>$N42</formula>
    </cfRule>
  </conditionalFormatting>
  <conditionalFormatting sqref="Y39:Z39">
    <cfRule type="expression" dxfId="236" priority="250">
      <formula>$N39</formula>
    </cfRule>
  </conditionalFormatting>
  <conditionalFormatting sqref="Y45:Z45">
    <cfRule type="expression" dxfId="235" priority="227">
      <formula>$N45</formula>
    </cfRule>
  </conditionalFormatting>
  <conditionalFormatting sqref="B40">
    <cfRule type="expression" dxfId="234" priority="268">
      <formula>$K40</formula>
    </cfRule>
  </conditionalFormatting>
  <conditionalFormatting sqref="AA40">
    <cfRule type="expression" dxfId="233" priority="265">
      <formula>$Q40</formula>
    </cfRule>
    <cfRule type="expression" dxfId="232" priority="266">
      <formula>$R40</formula>
    </cfRule>
  </conditionalFormatting>
  <conditionalFormatting sqref="AB40">
    <cfRule type="expression" dxfId="231" priority="267">
      <formula>$U40</formula>
    </cfRule>
  </conditionalFormatting>
  <conditionalFormatting sqref="A40:AB40">
    <cfRule type="expression" dxfId="230" priority="269">
      <formula>$J40</formula>
    </cfRule>
    <cfRule type="expression" dxfId="229" priority="270">
      <formula>$C40</formula>
    </cfRule>
  </conditionalFormatting>
  <conditionalFormatting sqref="Y40:Z40">
    <cfRule type="expression" dxfId="228" priority="264">
      <formula>$N40</formula>
    </cfRule>
  </conditionalFormatting>
  <conditionalFormatting sqref="B42:B43">
    <cfRule type="expression" dxfId="227" priority="261">
      <formula>$K42</formula>
    </cfRule>
  </conditionalFormatting>
  <conditionalFormatting sqref="AA42:AA43">
    <cfRule type="expression" dxfId="226" priority="258">
      <formula>$Q42</formula>
    </cfRule>
    <cfRule type="expression" dxfId="225" priority="259">
      <formula>$R42</formula>
    </cfRule>
  </conditionalFormatting>
  <conditionalFormatting sqref="AB42:AB43">
    <cfRule type="expression" dxfId="224" priority="260">
      <formula>$U42</formula>
    </cfRule>
  </conditionalFormatting>
  <conditionalFormatting sqref="A42:AB43">
    <cfRule type="expression" dxfId="223" priority="262">
      <formula>$J42</formula>
    </cfRule>
    <cfRule type="expression" dxfId="222" priority="263">
      <formula>$C42</formula>
    </cfRule>
  </conditionalFormatting>
  <conditionalFormatting sqref="Y46:Z47">
    <cfRule type="expression" dxfId="221" priority="218">
      <formula>$N46</formula>
    </cfRule>
  </conditionalFormatting>
  <conditionalFormatting sqref="B39">
    <cfRule type="expression" dxfId="220" priority="254">
      <formula>$K39</formula>
    </cfRule>
  </conditionalFormatting>
  <conditionalFormatting sqref="AA39">
    <cfRule type="expression" dxfId="219" priority="251">
      <formula>$Q39</formula>
    </cfRule>
    <cfRule type="expression" dxfId="218" priority="252">
      <formula>$R39</formula>
    </cfRule>
  </conditionalFormatting>
  <conditionalFormatting sqref="AB39">
    <cfRule type="expression" dxfId="217" priority="253">
      <formula>$U39</formula>
    </cfRule>
  </conditionalFormatting>
  <conditionalFormatting sqref="A39:AB39">
    <cfRule type="expression" dxfId="216" priority="255">
      <formula>$J39</formula>
    </cfRule>
    <cfRule type="expression" dxfId="215" priority="256">
      <formula>$C39</formula>
    </cfRule>
  </conditionalFormatting>
  <conditionalFormatting sqref="Y41:Z41">
    <cfRule type="expression" dxfId="214" priority="243">
      <formula>$N41</formula>
    </cfRule>
  </conditionalFormatting>
  <conditionalFormatting sqref="B41">
    <cfRule type="expression" dxfId="213" priority="247">
      <formula>$K41</formula>
    </cfRule>
  </conditionalFormatting>
  <conditionalFormatting sqref="AA41">
    <cfRule type="expression" dxfId="212" priority="244">
      <formula>$Q41</formula>
    </cfRule>
    <cfRule type="expression" dxfId="211" priority="245">
      <formula>$R41</formula>
    </cfRule>
  </conditionalFormatting>
  <conditionalFormatting sqref="AB41">
    <cfRule type="expression" dxfId="210" priority="246">
      <formula>$U41</formula>
    </cfRule>
  </conditionalFormatting>
  <conditionalFormatting sqref="A41:AB41">
    <cfRule type="expression" dxfId="209" priority="248">
      <formula>$J41</formula>
    </cfRule>
    <cfRule type="expression" dxfId="208" priority="249">
      <formula>$C41</formula>
    </cfRule>
  </conditionalFormatting>
  <conditionalFormatting sqref="B45">
    <cfRule type="expression" dxfId="207" priority="231">
      <formula>$K45</formula>
    </cfRule>
  </conditionalFormatting>
  <conditionalFormatting sqref="AA45">
    <cfRule type="expression" dxfId="206" priority="228">
      <formula>$Q45</formula>
    </cfRule>
    <cfRule type="expression" dxfId="205" priority="229">
      <formula>$R45</formula>
    </cfRule>
  </conditionalFormatting>
  <conditionalFormatting sqref="AB45">
    <cfRule type="expression" dxfId="204" priority="230">
      <formula>$U45</formula>
    </cfRule>
  </conditionalFormatting>
  <conditionalFormatting sqref="B45:AB45">
    <cfRule type="expression" dxfId="203" priority="232">
      <formula>$J45</formula>
    </cfRule>
    <cfRule type="expression" dxfId="202" priority="233">
      <formula>$C45</formula>
    </cfRule>
  </conditionalFormatting>
  <conditionalFormatting sqref="A45">
    <cfRule type="expression" dxfId="201" priority="234">
      <formula>$J45</formula>
    </cfRule>
    <cfRule type="expression" dxfId="200" priority="235">
      <formula>$C45</formula>
    </cfRule>
  </conditionalFormatting>
  <conditionalFormatting sqref="B46:B47">
    <cfRule type="expression" dxfId="199" priority="222">
      <formula>$K46</formula>
    </cfRule>
  </conditionalFormatting>
  <conditionalFormatting sqref="AA46:AA47">
    <cfRule type="expression" dxfId="198" priority="219">
      <formula>$Q46</formula>
    </cfRule>
    <cfRule type="expression" dxfId="197" priority="220">
      <formula>$R46</formula>
    </cfRule>
  </conditionalFormatting>
  <conditionalFormatting sqref="AB46:AB47">
    <cfRule type="expression" dxfId="196" priority="221">
      <formula>$U46</formula>
    </cfRule>
  </conditionalFormatting>
  <conditionalFormatting sqref="B46:AB47">
    <cfRule type="expression" dxfId="195" priority="223">
      <formula>$J46</formula>
    </cfRule>
    <cfRule type="expression" dxfId="194" priority="224">
      <formula>$C46</formula>
    </cfRule>
  </conditionalFormatting>
  <conditionalFormatting sqref="A46:A47">
    <cfRule type="expression" dxfId="193" priority="225">
      <formula>$J46</formula>
    </cfRule>
    <cfRule type="expression" dxfId="192" priority="226">
      <formula>$C46</formula>
    </cfRule>
  </conditionalFormatting>
  <conditionalFormatting sqref="B115">
    <cfRule type="expression" dxfId="191" priority="215">
      <formula>$K115</formula>
    </cfRule>
  </conditionalFormatting>
  <conditionalFormatting sqref="AA115">
    <cfRule type="expression" dxfId="190" priority="212">
      <formula>$Q115</formula>
    </cfRule>
    <cfRule type="expression" dxfId="189" priority="213">
      <formula>$R115</formula>
    </cfRule>
  </conditionalFormatting>
  <conditionalFormatting sqref="AB115">
    <cfRule type="expression" dxfId="188" priority="214">
      <formula>$U115</formula>
    </cfRule>
  </conditionalFormatting>
  <conditionalFormatting sqref="A115:V115 X115:AB115">
    <cfRule type="expression" dxfId="187" priority="216">
      <formula>$J115</formula>
    </cfRule>
    <cfRule type="expression" dxfId="186" priority="217">
      <formula>$C115</formula>
    </cfRule>
  </conditionalFormatting>
  <conditionalFormatting sqref="Y115:Z115">
    <cfRule type="expression" dxfId="185" priority="211">
      <formula>$N115</formula>
    </cfRule>
  </conditionalFormatting>
  <conditionalFormatting sqref="B117">
    <cfRule type="expression" dxfId="184" priority="208">
      <formula>$K117</formula>
    </cfRule>
  </conditionalFormatting>
  <conditionalFormatting sqref="AA117">
    <cfRule type="expression" dxfId="183" priority="205">
      <formula>$Q117</formula>
    </cfRule>
    <cfRule type="expression" dxfId="182" priority="206">
      <formula>$R117</formula>
    </cfRule>
  </conditionalFormatting>
  <conditionalFormatting sqref="AB117">
    <cfRule type="expression" dxfId="181" priority="207">
      <formula>$U117</formula>
    </cfRule>
  </conditionalFormatting>
  <conditionalFormatting sqref="A117:V117 X117 AA117:AB117">
    <cfRule type="expression" dxfId="180" priority="209">
      <formula>$J117</formula>
    </cfRule>
    <cfRule type="expression" dxfId="179" priority="210">
      <formula>$C117</formula>
    </cfRule>
  </conditionalFormatting>
  <conditionalFormatting sqref="B118">
    <cfRule type="expression" dxfId="178" priority="201">
      <formula>$K118</formula>
    </cfRule>
  </conditionalFormatting>
  <conditionalFormatting sqref="AA118">
    <cfRule type="expression" dxfId="177" priority="198">
      <formula>$Q118</formula>
    </cfRule>
    <cfRule type="expression" dxfId="176" priority="199">
      <formula>$R118</formula>
    </cfRule>
  </conditionalFormatting>
  <conditionalFormatting sqref="AB118">
    <cfRule type="expression" dxfId="175" priority="200">
      <formula>$U118</formula>
    </cfRule>
  </conditionalFormatting>
  <conditionalFormatting sqref="A118:V118 X118 AA118:AB118">
    <cfRule type="expression" dxfId="174" priority="202">
      <formula>$J118</formula>
    </cfRule>
    <cfRule type="expression" dxfId="173" priority="203">
      <formula>$C118</formula>
    </cfRule>
  </conditionalFormatting>
  <conditionalFormatting sqref="B119">
    <cfRule type="expression" dxfId="172" priority="194">
      <formula>$K119</formula>
    </cfRule>
  </conditionalFormatting>
  <conditionalFormatting sqref="AA119">
    <cfRule type="expression" dxfId="171" priority="191">
      <formula>$Q119</formula>
    </cfRule>
    <cfRule type="expression" dxfId="170" priority="192">
      <formula>$R119</formula>
    </cfRule>
  </conditionalFormatting>
  <conditionalFormatting sqref="AB119">
    <cfRule type="expression" dxfId="169" priority="193">
      <formula>$U119</formula>
    </cfRule>
  </conditionalFormatting>
  <conditionalFormatting sqref="A119:V119 X119 AA119:AB119">
    <cfRule type="expression" dxfId="168" priority="195">
      <formula>$J119</formula>
    </cfRule>
    <cfRule type="expression" dxfId="167" priority="196">
      <formula>$C119</formula>
    </cfRule>
  </conditionalFormatting>
  <conditionalFormatting sqref="B120">
    <cfRule type="expression" dxfId="166" priority="187">
      <formula>$K120</formula>
    </cfRule>
  </conditionalFormatting>
  <conditionalFormatting sqref="AB120">
    <cfRule type="expression" dxfId="165" priority="186">
      <formula>$U120</formula>
    </cfRule>
  </conditionalFormatting>
  <conditionalFormatting sqref="A120:V120 X120 AB120">
    <cfRule type="expression" dxfId="164" priority="188">
      <formula>$J120</formula>
    </cfRule>
    <cfRule type="expression" dxfId="163" priority="189">
      <formula>$C120</formula>
    </cfRule>
  </conditionalFormatting>
  <conditionalFormatting sqref="B121">
    <cfRule type="expression" dxfId="162" priority="180">
      <formula>$K121</formula>
    </cfRule>
  </conditionalFormatting>
  <conditionalFormatting sqref="AA121">
    <cfRule type="expression" dxfId="161" priority="177">
      <formula>$Q121</formula>
    </cfRule>
    <cfRule type="expression" dxfId="160" priority="178">
      <formula>$R121</formula>
    </cfRule>
  </conditionalFormatting>
  <conditionalFormatting sqref="AB121">
    <cfRule type="expression" dxfId="159" priority="179">
      <formula>$U121</formula>
    </cfRule>
  </conditionalFormatting>
  <conditionalFormatting sqref="A121:V121 X121 AA121:AB121">
    <cfRule type="expression" dxfId="158" priority="181">
      <formula>$J121</formula>
    </cfRule>
    <cfRule type="expression" dxfId="157" priority="182">
      <formula>$C121</formula>
    </cfRule>
  </conditionalFormatting>
  <conditionalFormatting sqref="B122">
    <cfRule type="expression" dxfId="156" priority="173">
      <formula>$K122</formula>
    </cfRule>
  </conditionalFormatting>
  <conditionalFormatting sqref="AA122">
    <cfRule type="expression" dxfId="155" priority="170">
      <formula>$Q122</formula>
    </cfRule>
    <cfRule type="expression" dxfId="154" priority="171">
      <formula>$R122</formula>
    </cfRule>
  </conditionalFormatting>
  <conditionalFormatting sqref="AB122">
    <cfRule type="expression" dxfId="153" priority="172">
      <formula>$U122</formula>
    </cfRule>
  </conditionalFormatting>
  <conditionalFormatting sqref="A122:V122 X122 AA122:AB122">
    <cfRule type="expression" dxfId="152" priority="174">
      <formula>$J122</formula>
    </cfRule>
    <cfRule type="expression" dxfId="151" priority="175">
      <formula>$C122</formula>
    </cfRule>
  </conditionalFormatting>
  <conditionalFormatting sqref="B123">
    <cfRule type="expression" dxfId="150" priority="166">
      <formula>$K123</formula>
    </cfRule>
  </conditionalFormatting>
  <conditionalFormatting sqref="AB123">
    <cfRule type="expression" dxfId="149" priority="165">
      <formula>$U123</formula>
    </cfRule>
  </conditionalFormatting>
  <conditionalFormatting sqref="A123:V123 X123 AB123">
    <cfRule type="expression" dxfId="148" priority="167">
      <formula>$J123</formula>
    </cfRule>
    <cfRule type="expression" dxfId="147" priority="168">
      <formula>$C123</formula>
    </cfRule>
  </conditionalFormatting>
  <conditionalFormatting sqref="B124">
    <cfRule type="expression" dxfId="146" priority="159">
      <formula>$K124</formula>
    </cfRule>
  </conditionalFormatting>
  <conditionalFormatting sqref="AA124">
    <cfRule type="expression" dxfId="145" priority="156">
      <formula>$Q124</formula>
    </cfRule>
    <cfRule type="expression" dxfId="144" priority="157">
      <formula>$R124</formula>
    </cfRule>
  </conditionalFormatting>
  <conditionalFormatting sqref="AB124">
    <cfRule type="expression" dxfId="143" priority="158">
      <formula>$U124</formula>
    </cfRule>
  </conditionalFormatting>
  <conditionalFormatting sqref="A124:V124 X124 AA124:AB124">
    <cfRule type="expression" dxfId="142" priority="160">
      <formula>$J124</formula>
    </cfRule>
    <cfRule type="expression" dxfId="141" priority="161">
      <formula>$C124</formula>
    </cfRule>
  </conditionalFormatting>
  <conditionalFormatting sqref="B128">
    <cfRule type="expression" dxfId="140" priority="131">
      <formula>$K128</formula>
    </cfRule>
  </conditionalFormatting>
  <conditionalFormatting sqref="AA128">
    <cfRule type="expression" dxfId="139" priority="128">
      <formula>$Q128</formula>
    </cfRule>
    <cfRule type="expression" dxfId="138" priority="129">
      <formula>$R128</formula>
    </cfRule>
  </conditionalFormatting>
  <conditionalFormatting sqref="AB128">
    <cfRule type="expression" dxfId="137" priority="130">
      <formula>$U128</formula>
    </cfRule>
  </conditionalFormatting>
  <conditionalFormatting sqref="A128:AB128">
    <cfRule type="expression" dxfId="136" priority="132">
      <formula>$J128</formula>
    </cfRule>
    <cfRule type="expression" dxfId="135" priority="133">
      <formula>$C128</formula>
    </cfRule>
  </conditionalFormatting>
  <conditionalFormatting sqref="Y128:Z128">
    <cfRule type="expression" dxfId="134" priority="127">
      <formula>$N128</formula>
    </cfRule>
  </conditionalFormatting>
  <conditionalFormatting sqref="B129">
    <cfRule type="expression" dxfId="133" priority="124">
      <formula>$K129</formula>
    </cfRule>
  </conditionalFormatting>
  <conditionalFormatting sqref="AA129">
    <cfRule type="expression" dxfId="132" priority="121">
      <formula>$Q129</formula>
    </cfRule>
    <cfRule type="expression" dxfId="131" priority="122">
      <formula>$R129</formula>
    </cfRule>
  </conditionalFormatting>
  <conditionalFormatting sqref="AB129">
    <cfRule type="expression" dxfId="130" priority="123">
      <formula>$U129</formula>
    </cfRule>
  </conditionalFormatting>
  <conditionalFormatting sqref="A129:AB129">
    <cfRule type="expression" dxfId="129" priority="125">
      <formula>$J129</formula>
    </cfRule>
    <cfRule type="expression" dxfId="128" priority="126">
      <formula>$C129</formula>
    </cfRule>
  </conditionalFormatting>
  <conditionalFormatting sqref="Y129:Z129">
    <cfRule type="expression" dxfId="127" priority="120">
      <formula>$N129</formula>
    </cfRule>
  </conditionalFormatting>
  <conditionalFormatting sqref="B130">
    <cfRule type="expression" dxfId="126" priority="117">
      <formula>$K130</formula>
    </cfRule>
  </conditionalFormatting>
  <conditionalFormatting sqref="AA130">
    <cfRule type="expression" dxfId="125" priority="114">
      <formula>$Q130</formula>
    </cfRule>
    <cfRule type="expression" dxfId="124" priority="115">
      <formula>$R130</formula>
    </cfRule>
  </conditionalFormatting>
  <conditionalFormatting sqref="AB130">
    <cfRule type="expression" dxfId="123" priority="116">
      <formula>$U130</formula>
    </cfRule>
  </conditionalFormatting>
  <conditionalFormatting sqref="A130:AB130">
    <cfRule type="expression" dxfId="122" priority="118">
      <formula>$J130</formula>
    </cfRule>
    <cfRule type="expression" dxfId="121" priority="119">
      <formula>$C130</formula>
    </cfRule>
  </conditionalFormatting>
  <conditionalFormatting sqref="Y130:Z130">
    <cfRule type="expression" dxfId="120" priority="113">
      <formula>$N130</formula>
    </cfRule>
  </conditionalFormatting>
  <conditionalFormatting sqref="W115">
    <cfRule type="expression" dxfId="119" priority="111">
      <formula>$J115</formula>
    </cfRule>
    <cfRule type="expression" dxfId="118" priority="112">
      <formula>$C115</formula>
    </cfRule>
  </conditionalFormatting>
  <conditionalFormatting sqref="W116:W117">
    <cfRule type="expression" dxfId="117" priority="109">
      <formula>$J116</formula>
    </cfRule>
    <cfRule type="expression" dxfId="116" priority="110">
      <formula>$C116</formula>
    </cfRule>
  </conditionalFormatting>
  <conditionalFormatting sqref="W118:W119">
    <cfRule type="expression" dxfId="115" priority="107">
      <formula>$J118</formula>
    </cfRule>
    <cfRule type="expression" dxfId="114" priority="108">
      <formula>$C118</formula>
    </cfRule>
  </conditionalFormatting>
  <conditionalFormatting sqref="W120">
    <cfRule type="expression" dxfId="113" priority="105">
      <formula>$J120</formula>
    </cfRule>
    <cfRule type="expression" dxfId="112" priority="106">
      <formula>$C120</formula>
    </cfRule>
  </conditionalFormatting>
  <conditionalFormatting sqref="W121">
    <cfRule type="expression" dxfId="111" priority="103">
      <formula>$J121</formula>
    </cfRule>
    <cfRule type="expression" dxfId="110" priority="104">
      <formula>$C121</formula>
    </cfRule>
  </conditionalFormatting>
  <conditionalFormatting sqref="W122">
    <cfRule type="expression" dxfId="109" priority="101">
      <formula>$J122</formula>
    </cfRule>
    <cfRule type="expression" dxfId="108" priority="102">
      <formula>$C122</formula>
    </cfRule>
  </conditionalFormatting>
  <conditionalFormatting sqref="W123">
    <cfRule type="expression" dxfId="107" priority="99">
      <formula>$J123</formula>
    </cfRule>
    <cfRule type="expression" dxfId="106" priority="100">
      <formula>$C123</formula>
    </cfRule>
  </conditionalFormatting>
  <conditionalFormatting sqref="Y120:Z120">
    <cfRule type="expression" dxfId="105" priority="96">
      <formula>$N120</formula>
    </cfRule>
  </conditionalFormatting>
  <conditionalFormatting sqref="Y116:Z117">
    <cfRule type="expression" dxfId="104" priority="94">
      <formula>$J116</formula>
    </cfRule>
    <cfRule type="expression" dxfId="103" priority="95">
      <formula>$C116</formula>
    </cfRule>
  </conditionalFormatting>
  <conditionalFormatting sqref="Y116:Z117">
    <cfRule type="expression" dxfId="102" priority="93">
      <formula>$N116</formula>
    </cfRule>
  </conditionalFormatting>
  <conditionalFormatting sqref="Y118:Z119">
    <cfRule type="expression" dxfId="101" priority="90">
      <formula>$N118</formula>
    </cfRule>
  </conditionalFormatting>
  <conditionalFormatting sqref="Y118:Z119">
    <cfRule type="expression" dxfId="100" priority="91">
      <formula>$J118</formula>
    </cfRule>
    <cfRule type="expression" dxfId="99" priority="92">
      <formula>$C118</formula>
    </cfRule>
  </conditionalFormatting>
  <conditionalFormatting sqref="Y120:Z120">
    <cfRule type="expression" dxfId="98" priority="88">
      <formula>$J120</formula>
    </cfRule>
    <cfRule type="expression" dxfId="97" priority="89">
      <formula>$C120</formula>
    </cfRule>
  </conditionalFormatting>
  <conditionalFormatting sqref="Y122:Z122">
    <cfRule type="expression" dxfId="96" priority="86">
      <formula>$J122</formula>
    </cfRule>
    <cfRule type="expression" dxfId="95" priority="87">
      <formula>$C122</formula>
    </cfRule>
  </conditionalFormatting>
  <conditionalFormatting sqref="Y122:Z122">
    <cfRule type="expression" dxfId="94" priority="85">
      <formula>$N122</formula>
    </cfRule>
  </conditionalFormatting>
  <conditionalFormatting sqref="Y123">
    <cfRule type="expression" dxfId="93" priority="83">
      <formula>$J123</formula>
    </cfRule>
    <cfRule type="expression" dxfId="92" priority="84">
      <formula>$C123</formula>
    </cfRule>
  </conditionalFormatting>
  <conditionalFormatting sqref="Y123">
    <cfRule type="expression" dxfId="91" priority="82">
      <formula>$N123</formula>
    </cfRule>
  </conditionalFormatting>
  <conditionalFormatting sqref="Z123">
    <cfRule type="expression" dxfId="90" priority="81">
      <formula>$N123</formula>
    </cfRule>
  </conditionalFormatting>
  <conditionalFormatting sqref="Z123">
    <cfRule type="expression" dxfId="89" priority="79">
      <formula>$J123</formula>
    </cfRule>
    <cfRule type="expression" dxfId="88" priority="80">
      <formula>$C123</formula>
    </cfRule>
  </conditionalFormatting>
  <conditionalFormatting sqref="AA120">
    <cfRule type="expression" dxfId="87" priority="67">
      <formula>$J120</formula>
    </cfRule>
    <cfRule type="expression" dxfId="86" priority="68">
      <formula>$C120</formula>
    </cfRule>
  </conditionalFormatting>
  <conditionalFormatting sqref="AA120">
    <cfRule type="expression" dxfId="85" priority="65">
      <formula>$Q120</formula>
    </cfRule>
    <cfRule type="expression" dxfId="84" priority="66">
      <formula>$R120</formula>
    </cfRule>
  </conditionalFormatting>
  <conditionalFormatting sqref="B125">
    <cfRule type="expression" dxfId="83" priority="62">
      <formula>$K125</formula>
    </cfRule>
  </conditionalFormatting>
  <conditionalFormatting sqref="AA125">
    <cfRule type="expression" dxfId="82" priority="59">
      <formula>$Q125</formula>
    </cfRule>
    <cfRule type="expression" dxfId="81" priority="60">
      <formula>$R125</formula>
    </cfRule>
  </conditionalFormatting>
  <conditionalFormatting sqref="AB125">
    <cfRule type="expression" dxfId="80" priority="61">
      <formula>$U125</formula>
    </cfRule>
  </conditionalFormatting>
  <conditionalFormatting sqref="A125:V125 X125 AA125:AB125">
    <cfRule type="expression" dxfId="79" priority="63">
      <formula>$J125</formula>
    </cfRule>
    <cfRule type="expression" dxfId="78" priority="64">
      <formula>$C125</formula>
    </cfRule>
  </conditionalFormatting>
  <conditionalFormatting sqref="W125">
    <cfRule type="expression" dxfId="77" priority="57">
      <formula>$J125</formula>
    </cfRule>
    <cfRule type="expression" dxfId="76" priority="58">
      <formula>$C125</formula>
    </cfRule>
  </conditionalFormatting>
  <conditionalFormatting sqref="Y125">
    <cfRule type="expression" dxfId="75" priority="55">
      <formula>$J125</formula>
    </cfRule>
    <cfRule type="expression" dxfId="74" priority="56">
      <formula>$C125</formula>
    </cfRule>
  </conditionalFormatting>
  <conditionalFormatting sqref="Y125">
    <cfRule type="expression" dxfId="73" priority="54">
      <formula>$N125</formula>
    </cfRule>
  </conditionalFormatting>
  <conditionalFormatting sqref="Z125">
    <cfRule type="expression" dxfId="72" priority="52">
      <formula>$J125</formula>
    </cfRule>
    <cfRule type="expression" dxfId="71" priority="53">
      <formula>$C125</formula>
    </cfRule>
  </conditionalFormatting>
  <conditionalFormatting sqref="Z125">
    <cfRule type="expression" dxfId="70" priority="51">
      <formula>$N125</formula>
    </cfRule>
  </conditionalFormatting>
  <conditionalFormatting sqref="W124">
    <cfRule type="expression" dxfId="69" priority="49">
      <formula>$J124</formula>
    </cfRule>
    <cfRule type="expression" dxfId="68" priority="50">
      <formula>$C124</formula>
    </cfRule>
  </conditionalFormatting>
  <conditionalFormatting sqref="Y124">
    <cfRule type="expression" dxfId="67" priority="47">
      <formula>$J124</formula>
    </cfRule>
    <cfRule type="expression" dxfId="66" priority="48">
      <formula>$C124</formula>
    </cfRule>
  </conditionalFormatting>
  <conditionalFormatting sqref="Y124">
    <cfRule type="expression" dxfId="65" priority="46">
      <formula>$N124</formula>
    </cfRule>
  </conditionalFormatting>
  <conditionalFormatting sqref="A126:V126 X126 AA126:AB126">
    <cfRule type="expression" dxfId="64" priority="37">
      <formula>$J126</formula>
    </cfRule>
    <cfRule type="expression" dxfId="63" priority="38">
      <formula>$C126</formula>
    </cfRule>
  </conditionalFormatting>
  <conditionalFormatting sqref="AA123">
    <cfRule type="expression" dxfId="62" priority="39">
      <formula>$Q123</formula>
    </cfRule>
    <cfRule type="expression" dxfId="61" priority="40">
      <formula>$R123</formula>
    </cfRule>
  </conditionalFormatting>
  <conditionalFormatting sqref="AA123">
    <cfRule type="expression" dxfId="60" priority="41">
      <formula>$J123</formula>
    </cfRule>
    <cfRule type="expression" dxfId="59" priority="42">
      <formula>$C123</formula>
    </cfRule>
  </conditionalFormatting>
  <conditionalFormatting sqref="B126">
    <cfRule type="expression" dxfId="58" priority="36">
      <formula>$K126</formula>
    </cfRule>
  </conditionalFormatting>
  <conditionalFormatting sqref="AA126">
    <cfRule type="expression" dxfId="57" priority="33">
      <formula>$Q126</formula>
    </cfRule>
    <cfRule type="expression" dxfId="56" priority="34">
      <formula>$R126</formula>
    </cfRule>
  </conditionalFormatting>
  <conditionalFormatting sqref="AB126">
    <cfRule type="expression" dxfId="55" priority="35">
      <formula>$U126</formula>
    </cfRule>
  </conditionalFormatting>
  <conditionalFormatting sqref="W126">
    <cfRule type="expression" dxfId="54" priority="31">
      <formula>$J126</formula>
    </cfRule>
    <cfRule type="expression" dxfId="53" priority="32">
      <formula>$C126</formula>
    </cfRule>
  </conditionalFormatting>
  <conditionalFormatting sqref="Y126">
    <cfRule type="expression" dxfId="52" priority="29">
      <formula>$J126</formula>
    </cfRule>
    <cfRule type="expression" dxfId="51" priority="30">
      <formula>$C126</formula>
    </cfRule>
  </conditionalFormatting>
  <conditionalFormatting sqref="Y126">
    <cfRule type="expression" dxfId="50" priority="28">
      <formula>$N126</formula>
    </cfRule>
  </conditionalFormatting>
  <conditionalFormatting sqref="Z126">
    <cfRule type="expression" dxfId="49" priority="26">
      <formula>$J126</formula>
    </cfRule>
    <cfRule type="expression" dxfId="48" priority="27">
      <formula>$C126</formula>
    </cfRule>
  </conditionalFormatting>
  <conditionalFormatting sqref="Z126">
    <cfRule type="expression" dxfId="47" priority="25">
      <formula>$N126</formula>
    </cfRule>
  </conditionalFormatting>
  <conditionalFormatting sqref="B127">
    <cfRule type="expression" dxfId="46" priority="22">
      <formula>$K127</formula>
    </cfRule>
  </conditionalFormatting>
  <conditionalFormatting sqref="AB127">
    <cfRule type="expression" dxfId="45" priority="21">
      <formula>$U127</formula>
    </cfRule>
  </conditionalFormatting>
  <conditionalFormatting sqref="A127:V127 X127 AB127">
    <cfRule type="expression" dxfId="44" priority="23">
      <formula>$J127</formula>
    </cfRule>
    <cfRule type="expression" dxfId="43" priority="24">
      <formula>$C127</formula>
    </cfRule>
  </conditionalFormatting>
  <conditionalFormatting sqref="W127">
    <cfRule type="expression" dxfId="42" priority="17">
      <formula>$J127</formula>
    </cfRule>
    <cfRule type="expression" dxfId="41" priority="18">
      <formula>$C127</formula>
    </cfRule>
  </conditionalFormatting>
  <conditionalFormatting sqref="Y127">
    <cfRule type="expression" dxfId="40" priority="15">
      <formula>$J127</formula>
    </cfRule>
    <cfRule type="expression" dxfId="39" priority="16">
      <formula>$C127</formula>
    </cfRule>
  </conditionalFormatting>
  <conditionalFormatting sqref="Y127">
    <cfRule type="expression" dxfId="38" priority="14">
      <formula>$N127</formula>
    </cfRule>
  </conditionalFormatting>
  <conditionalFormatting sqref="Z124">
    <cfRule type="expression" dxfId="37" priority="9">
      <formula>$J124</formula>
    </cfRule>
    <cfRule type="expression" dxfId="36" priority="10">
      <formula>$C124</formula>
    </cfRule>
  </conditionalFormatting>
  <conditionalFormatting sqref="Z124">
    <cfRule type="expression" dxfId="35" priority="8">
      <formula>$N124</formula>
    </cfRule>
  </conditionalFormatting>
  <conditionalFormatting sqref="Z127">
    <cfRule type="expression" dxfId="34" priority="7">
      <formula>$N127</formula>
    </cfRule>
  </conditionalFormatting>
  <conditionalFormatting sqref="Z127">
    <cfRule type="expression" dxfId="33" priority="5">
      <formula>$J127</formula>
    </cfRule>
    <cfRule type="expression" dxfId="32" priority="6">
      <formula>$C127</formula>
    </cfRule>
  </conditionalFormatting>
  <conditionalFormatting sqref="AA127">
    <cfRule type="expression" dxfId="31" priority="3">
      <formula>$J127</formula>
    </cfRule>
    <cfRule type="expression" dxfId="30" priority="4">
      <formula>$C127</formula>
    </cfRule>
  </conditionalFormatting>
  <conditionalFormatting sqref="AA127">
    <cfRule type="expression" dxfId="29" priority="1">
      <formula>$Q127</formula>
    </cfRule>
    <cfRule type="expression" dxfId="28" priority="2">
      <formula>$R127</formula>
    </cfRule>
  </conditionalFormatting>
  <dataValidations count="2">
    <dataValidation type="list" allowBlank="1" showInputMessage="1" showErrorMessage="1" sqref="AA75 AA92:AA93 AA17 AA55:AA57 AA95 AA60:AA61 AA101:AA105 AA67:AA68 AA63:AA64 AA107:AA108 AA111:AA112 AA48 AA97 AA22 AA24 AA26 AA28 AA10 AA14 AA33 AA35 AA20 AA38 AA40 AA42:AA44 AA120 AA127">
      <formula1>OFFSET(選択肢PD起点,H10,2,1,I10)</formula1>
    </dataValidation>
    <dataValidation type="list" allowBlank="1" showInputMessage="1" sqref="X4:X130">
      <formula1>PD補足</formula1>
    </dataValidation>
  </dataValidations>
  <pageMargins left="0.51181102362204722" right="0.51181102362204722" top="0.74803149606299213" bottom="0.74803149606299213" header="0.31496062992125984" footer="0.31496062992125984"/>
  <pageSetup paperSize="8" scale="81" orientation="landscape" r:id="rId1"/>
  <headerFooter>
    <oddHeader>&amp;L&amp;A</oddHeader>
    <oddFooter>&amp;L&amp;Z
&amp;F&amp;R&amp;P / &amp;N ページ</oddFooter>
  </headerFooter>
  <rowBreaks count="7" manualBreakCount="7">
    <brk id="19" max="27" man="1"/>
    <brk id="32" max="27" man="1"/>
    <brk id="58" max="27" man="1"/>
    <brk id="68" max="27" man="1"/>
    <brk id="87" max="27" man="1"/>
    <brk id="103" max="27" man="1"/>
    <brk id="119" max="27"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opLeftCell="F4" workbookViewId="0">
      <selection activeCell="H32" sqref="H32"/>
    </sheetView>
  </sheetViews>
  <sheetFormatPr defaultRowHeight="15.75" x14ac:dyDescent="0.25"/>
  <cols>
    <col min="1" max="1" width="26.88671875" customWidth="1"/>
    <col min="2" max="2" width="23.21875" customWidth="1"/>
    <col min="4" max="4" width="13.5546875" bestFit="1" customWidth="1"/>
    <col min="5" max="7" width="11.109375" customWidth="1"/>
    <col min="8" max="8" width="17.5546875" customWidth="1"/>
    <col min="9" max="9" width="10.77734375" customWidth="1"/>
    <col min="10" max="10" width="16.109375" customWidth="1"/>
    <col min="11" max="11" width="18.33203125" customWidth="1"/>
    <col min="12" max="12" width="16.33203125" customWidth="1"/>
    <col min="13" max="13" width="18.88671875" customWidth="1"/>
    <col min="14" max="16" width="10.77734375" customWidth="1"/>
  </cols>
  <sheetData>
    <row r="1" spans="1:14" x14ac:dyDescent="0.25">
      <c r="A1" t="s">
        <v>55</v>
      </c>
      <c r="D1" t="s">
        <v>20</v>
      </c>
    </row>
    <row r="3" spans="1:14" x14ac:dyDescent="0.25">
      <c r="A3" t="s">
        <v>39</v>
      </c>
      <c r="B3" t="s">
        <v>40</v>
      </c>
      <c r="D3" t="s">
        <v>45</v>
      </c>
      <c r="E3" t="e">
        <f>補足[補足]</f>
        <v>#VALUE!</v>
      </c>
      <c r="H3" t="s">
        <v>65</v>
      </c>
    </row>
    <row r="4" spans="1:14" x14ac:dyDescent="0.25">
      <c r="A4" t="s">
        <v>72</v>
      </c>
      <c r="B4" t="str">
        <f>CHAR(10)</f>
        <v xml:space="preserve">
</v>
      </c>
      <c r="D4" t="s">
        <v>41</v>
      </c>
      <c r="E4" t="s">
        <v>31</v>
      </c>
      <c r="H4" s="4" t="s">
        <v>59</v>
      </c>
      <c r="I4" s="4" t="s">
        <v>60</v>
      </c>
      <c r="J4" s="4" t="s">
        <v>61</v>
      </c>
      <c r="K4" s="4" t="s">
        <v>62</v>
      </c>
      <c r="L4" s="4" t="s">
        <v>63</v>
      </c>
      <c r="M4" s="4" t="s">
        <v>64</v>
      </c>
      <c r="N4" s="4"/>
    </row>
    <row r="5" spans="1:14" x14ac:dyDescent="0.25">
      <c r="A5" t="s">
        <v>68</v>
      </c>
      <c r="B5" s="15" t="s">
        <v>70</v>
      </c>
      <c r="D5" t="s">
        <v>42</v>
      </c>
      <c r="E5" t="s">
        <v>26</v>
      </c>
      <c r="H5" s="4" t="s">
        <v>77</v>
      </c>
      <c r="I5" s="4">
        <v>4</v>
      </c>
      <c r="J5" s="4" t="s">
        <v>47</v>
      </c>
      <c r="K5" s="4" t="s">
        <v>48</v>
      </c>
      <c r="L5" s="4" t="s">
        <v>49</v>
      </c>
      <c r="M5" s="4" t="s">
        <v>197</v>
      </c>
      <c r="N5" s="4"/>
    </row>
    <row r="6" spans="1:14" x14ac:dyDescent="0.25">
      <c r="A6" t="s">
        <v>83</v>
      </c>
      <c r="B6" t="s">
        <v>73</v>
      </c>
      <c r="D6" t="s">
        <v>44</v>
      </c>
      <c r="E6" t="s">
        <v>23</v>
      </c>
      <c r="H6" s="4" t="s">
        <v>200</v>
      </c>
      <c r="I6" s="4">
        <v>4</v>
      </c>
      <c r="J6" s="4" t="s">
        <v>50</v>
      </c>
      <c r="K6" s="4" t="s">
        <v>51</v>
      </c>
      <c r="L6" s="4" t="s">
        <v>196</v>
      </c>
      <c r="M6" s="4" t="s">
        <v>197</v>
      </c>
      <c r="N6" s="4"/>
    </row>
    <row r="7" spans="1:14" x14ac:dyDescent="0.25">
      <c r="A7" t="s">
        <v>89</v>
      </c>
      <c r="B7" t="s">
        <v>25</v>
      </c>
      <c r="H7" s="4" t="s">
        <v>78</v>
      </c>
      <c r="I7" s="4">
        <v>3</v>
      </c>
      <c r="J7" s="4" t="s">
        <v>52</v>
      </c>
      <c r="K7" s="4" t="s">
        <v>53</v>
      </c>
      <c r="L7" s="4" t="s">
        <v>56</v>
      </c>
      <c r="M7" s="4"/>
      <c r="N7" s="4"/>
    </row>
    <row r="8" spans="1:14" x14ac:dyDescent="0.25">
      <c r="A8" t="s">
        <v>74</v>
      </c>
      <c r="B8" t="s">
        <v>76</v>
      </c>
      <c r="H8" s="4" t="s">
        <v>119</v>
      </c>
      <c r="I8" s="4">
        <v>2</v>
      </c>
      <c r="J8" s="4" t="s">
        <v>118</v>
      </c>
      <c r="K8" s="4" t="s">
        <v>117</v>
      </c>
      <c r="L8" s="4"/>
      <c r="M8" s="4"/>
    </row>
    <row r="9" spans="1:14" x14ac:dyDescent="0.25">
      <c r="A9" t="s">
        <v>75</v>
      </c>
      <c r="B9" t="s">
        <v>54</v>
      </c>
      <c r="H9" s="4" t="s">
        <v>138</v>
      </c>
      <c r="I9" s="4">
        <v>3</v>
      </c>
      <c r="J9" s="4" t="s">
        <v>21</v>
      </c>
      <c r="K9" s="4" t="s">
        <v>22</v>
      </c>
      <c r="L9" s="4" t="s">
        <v>168</v>
      </c>
      <c r="M9" s="4"/>
    </row>
    <row r="10" spans="1:14" x14ac:dyDescent="0.25">
      <c r="H10" s="4" t="s">
        <v>128</v>
      </c>
      <c r="I10" s="4">
        <v>3</v>
      </c>
      <c r="J10" s="4" t="s">
        <v>126</v>
      </c>
      <c r="K10" s="4" t="s">
        <v>127</v>
      </c>
      <c r="L10" s="4" t="s">
        <v>129</v>
      </c>
      <c r="M10" s="4"/>
    </row>
    <row r="11" spans="1:14" x14ac:dyDescent="0.25">
      <c r="H11" s="4" t="s">
        <v>239</v>
      </c>
      <c r="I11" s="4">
        <v>4</v>
      </c>
      <c r="J11" s="4" t="s">
        <v>133</v>
      </c>
      <c r="K11" s="4" t="s">
        <v>240</v>
      </c>
      <c r="L11" s="4" t="s">
        <v>134</v>
      </c>
      <c r="M11" s="4" t="s">
        <v>135</v>
      </c>
    </row>
    <row r="12" spans="1:14" x14ac:dyDescent="0.25">
      <c r="H12" s="4" t="s">
        <v>186</v>
      </c>
      <c r="I12" s="4">
        <v>3</v>
      </c>
      <c r="J12" s="4" t="s">
        <v>183</v>
      </c>
      <c r="K12" s="4" t="s">
        <v>185</v>
      </c>
      <c r="L12" s="4" t="s">
        <v>184</v>
      </c>
      <c r="M12" s="4"/>
    </row>
    <row r="13" spans="1:14" x14ac:dyDescent="0.25">
      <c r="H13" s="4" t="s">
        <v>140</v>
      </c>
      <c r="I13" s="4">
        <v>3</v>
      </c>
      <c r="J13" s="4" t="s">
        <v>87</v>
      </c>
      <c r="K13" s="4" t="s">
        <v>88</v>
      </c>
      <c r="L13" s="4" t="s">
        <v>135</v>
      </c>
      <c r="M13" s="4"/>
    </row>
    <row r="14" spans="1:14" x14ac:dyDescent="0.25">
      <c r="H14" s="4" t="s">
        <v>145</v>
      </c>
      <c r="I14" s="4">
        <v>4</v>
      </c>
      <c r="J14" s="4" t="s">
        <v>120</v>
      </c>
      <c r="K14" s="4" t="s">
        <v>121</v>
      </c>
      <c r="L14" s="4" t="s">
        <v>122</v>
      </c>
      <c r="M14" s="4" t="s">
        <v>162</v>
      </c>
    </row>
    <row r="15" spans="1:14" x14ac:dyDescent="0.25">
      <c r="H15" s="4" t="s">
        <v>90</v>
      </c>
      <c r="I15" s="4">
        <v>3</v>
      </c>
      <c r="J15" s="4" t="s">
        <v>93</v>
      </c>
      <c r="K15" s="4" t="s">
        <v>94</v>
      </c>
      <c r="L15" s="4" t="s">
        <v>56</v>
      </c>
      <c r="M15" s="4"/>
    </row>
    <row r="16" spans="1:14" x14ac:dyDescent="0.25">
      <c r="H16" s="4" t="s">
        <v>91</v>
      </c>
      <c r="I16" s="4">
        <v>3</v>
      </c>
      <c r="J16" s="4" t="s">
        <v>95</v>
      </c>
      <c r="K16" s="4" t="s">
        <v>96</v>
      </c>
      <c r="L16" s="4" t="s">
        <v>56</v>
      </c>
      <c r="M16" s="4"/>
      <c r="N16" s="4"/>
    </row>
    <row r="17" spans="7:14" x14ac:dyDescent="0.25">
      <c r="H17" s="4" t="s">
        <v>92</v>
      </c>
      <c r="I17" s="4">
        <v>3</v>
      </c>
      <c r="J17" s="4" t="s">
        <v>97</v>
      </c>
      <c r="K17" s="4" t="s">
        <v>98</v>
      </c>
      <c r="L17" s="4" t="s">
        <v>56</v>
      </c>
      <c r="M17" s="4"/>
      <c r="N17" s="4"/>
    </row>
    <row r="18" spans="7:14" x14ac:dyDescent="0.25">
      <c r="H18" s="4" t="s">
        <v>144</v>
      </c>
      <c r="I18" s="4">
        <v>3</v>
      </c>
      <c r="J18" s="4" t="s">
        <v>123</v>
      </c>
      <c r="K18" s="4" t="s">
        <v>124</v>
      </c>
      <c r="L18" s="4" t="s">
        <v>56</v>
      </c>
      <c r="M18" s="4"/>
      <c r="N18" s="4"/>
    </row>
    <row r="19" spans="7:14" x14ac:dyDescent="0.25">
      <c r="H19" s="4" t="s">
        <v>223</v>
      </c>
      <c r="I19" s="4">
        <v>3</v>
      </c>
      <c r="J19" s="4" t="s">
        <v>221</v>
      </c>
      <c r="K19" s="4" t="s">
        <v>104</v>
      </c>
      <c r="L19" s="4" t="s">
        <v>202</v>
      </c>
      <c r="M19" s="4"/>
      <c r="N19" s="4"/>
    </row>
    <row r="20" spans="7:14" x14ac:dyDescent="0.25">
      <c r="H20" s="4" t="s">
        <v>142</v>
      </c>
      <c r="I20" s="4">
        <v>3</v>
      </c>
      <c r="J20" s="4" t="s">
        <v>108</v>
      </c>
      <c r="K20" s="4" t="s">
        <v>109</v>
      </c>
      <c r="L20" s="4" t="s">
        <v>202</v>
      </c>
      <c r="M20" s="4"/>
      <c r="N20" s="4"/>
    </row>
    <row r="21" spans="7:14" x14ac:dyDescent="0.25">
      <c r="H21" s="4" t="s">
        <v>139</v>
      </c>
      <c r="I21" s="4">
        <v>3</v>
      </c>
      <c r="J21" s="4" t="s">
        <v>106</v>
      </c>
      <c r="K21" s="4" t="s">
        <v>107</v>
      </c>
      <c r="L21" s="4" t="s">
        <v>58</v>
      </c>
      <c r="M21" s="4"/>
      <c r="N21" s="4"/>
    </row>
    <row r="22" spans="7:14" x14ac:dyDescent="0.25">
      <c r="H22" s="4" t="s">
        <v>206</v>
      </c>
      <c r="I22" s="4">
        <v>4</v>
      </c>
      <c r="J22" s="4" t="s">
        <v>201</v>
      </c>
      <c r="K22" s="4" t="s">
        <v>204</v>
      </c>
      <c r="L22" s="4" t="s">
        <v>207</v>
      </c>
      <c r="M22" s="4" t="s">
        <v>202</v>
      </c>
      <c r="N22" s="4"/>
    </row>
    <row r="23" spans="7:14" x14ac:dyDescent="0.25">
      <c r="H23" s="4" t="s">
        <v>212</v>
      </c>
      <c r="I23" s="4">
        <v>3</v>
      </c>
      <c r="J23" s="4" t="s">
        <v>213</v>
      </c>
      <c r="K23" s="4" t="s">
        <v>210</v>
      </c>
      <c r="L23" s="4" t="s">
        <v>202</v>
      </c>
      <c r="M23" s="4"/>
      <c r="N23" s="4"/>
    </row>
    <row r="24" spans="7:14" x14ac:dyDescent="0.25">
      <c r="H24" s="4" t="s">
        <v>250</v>
      </c>
      <c r="I24" s="4">
        <v>3</v>
      </c>
      <c r="J24" s="4" t="s">
        <v>251</v>
      </c>
      <c r="K24" s="4" t="s">
        <v>252</v>
      </c>
      <c r="L24" s="4" t="s">
        <v>253</v>
      </c>
      <c r="M24" s="4"/>
      <c r="N24" s="4"/>
    </row>
    <row r="25" spans="7:14" x14ac:dyDescent="0.25">
      <c r="H25" s="4"/>
      <c r="I25" s="4"/>
      <c r="J25" s="4"/>
      <c r="K25" s="4"/>
      <c r="L25" s="4"/>
      <c r="M25" s="4"/>
      <c r="N25" s="4"/>
    </row>
    <row r="26" spans="7:14" x14ac:dyDescent="0.25">
      <c r="H26" s="4" t="s">
        <v>179</v>
      </c>
      <c r="I26" s="4">
        <v>2</v>
      </c>
      <c r="J26" s="4" t="s">
        <v>180</v>
      </c>
      <c r="K26" s="4" t="s">
        <v>181</v>
      </c>
      <c r="L26" s="4"/>
      <c r="M26" s="4"/>
      <c r="N26" s="4"/>
    </row>
    <row r="27" spans="7:14" x14ac:dyDescent="0.25">
      <c r="H27" s="4" t="s">
        <v>216</v>
      </c>
      <c r="I27" s="4">
        <v>3</v>
      </c>
      <c r="J27" s="4" t="s">
        <v>111</v>
      </c>
      <c r="K27" s="4" t="s">
        <v>110</v>
      </c>
      <c r="L27" s="4" t="s">
        <v>129</v>
      </c>
      <c r="M27" s="4"/>
      <c r="N27" s="4"/>
    </row>
    <row r="28" spans="7:14" x14ac:dyDescent="0.25">
      <c r="G28" s="27"/>
      <c r="H28" s="4" t="s">
        <v>220</v>
      </c>
      <c r="I28" s="4">
        <v>4</v>
      </c>
      <c r="J28" s="4" t="s">
        <v>217</v>
      </c>
      <c r="K28" s="4" t="s">
        <v>221</v>
      </c>
      <c r="L28" s="4" t="s">
        <v>218</v>
      </c>
      <c r="M28" s="4" t="s">
        <v>202</v>
      </c>
      <c r="N28" s="4"/>
    </row>
    <row r="29" spans="7:14" x14ac:dyDescent="0.25">
      <c r="H29" s="4" t="s">
        <v>163</v>
      </c>
      <c r="I29" s="4">
        <v>2</v>
      </c>
      <c r="J29" s="4" t="s">
        <v>164</v>
      </c>
      <c r="K29" s="4" t="s">
        <v>162</v>
      </c>
      <c r="L29" s="4"/>
      <c r="M29" s="4"/>
      <c r="N29" s="4"/>
    </row>
    <row r="30" spans="7:14" x14ac:dyDescent="0.25">
      <c r="H30" s="4" t="s">
        <v>169</v>
      </c>
      <c r="I30" s="4">
        <v>3</v>
      </c>
      <c r="J30" s="4" t="s">
        <v>170</v>
      </c>
      <c r="K30" s="4" t="s">
        <v>171</v>
      </c>
      <c r="L30" s="4" t="s">
        <v>168</v>
      </c>
      <c r="M30" s="4"/>
    </row>
    <row r="31" spans="7:14" ht="47.25" x14ac:dyDescent="0.25">
      <c r="H31" s="29" t="s">
        <v>320</v>
      </c>
      <c r="I31">
        <v>3</v>
      </c>
      <c r="J31" t="s">
        <v>305</v>
      </c>
      <c r="K31" t="s">
        <v>306</v>
      </c>
      <c r="L31" t="s">
        <v>129</v>
      </c>
    </row>
    <row r="32" spans="7:14" x14ac:dyDescent="0.25">
      <c r="H32" t="s">
        <v>315</v>
      </c>
      <c r="I32">
        <v>4</v>
      </c>
      <c r="J32" t="s">
        <v>316</v>
      </c>
      <c r="K32" t="s">
        <v>317</v>
      </c>
      <c r="L32" t="s">
        <v>318</v>
      </c>
      <c r="M32" t="s">
        <v>319</v>
      </c>
    </row>
  </sheetData>
  <phoneticPr fontId="1"/>
  <conditionalFormatting sqref="H31">
    <cfRule type="expression" dxfId="2" priority="1">
      <formula>$N31</formula>
    </cfRule>
  </conditionalFormatting>
  <conditionalFormatting sqref="H31">
    <cfRule type="expression" dxfId="1" priority="2">
      <formula>$J31</formula>
    </cfRule>
    <cfRule type="expression" dxfId="0" priority="3">
      <formula>$C31</formula>
    </cfRule>
  </conditionalFormatting>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8 4 4 b f d 9 7 - 9 5 b 2 - 4 4 3 c - a b f f - 7 6 d e 6 b 3 d d e 7 1 "   x m l n s = " h t t p : / / s c h e m a s . m i c r o s o f t . c o m / D a t a M a s h u p " > A A A A A D Q G A A B Q S w M E F A A C A A g A 2 K a z V v 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N i m s 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Y p r N W d L K / 3 y o D A A B C C g A A E w A c A E Z v c m 1 1 b G F z L 1 N l Y 3 R p b 2 4 x L m 0 g o h g A K K A U A A A A A A A A A A A A A A A A A A A A A A A A A A A A z V Z d b 9 J Q G L 4 n 4 T + c 9 K p N G h S 3 O 5 2 J s s U L j V E h e k H I 0 s E x a 1 Z a U k 7 d k J C s J X N 8 O i / c h 5 u Z 0 x F d / C C L G n V z c z / m r F D + h a e l 7 d g o 4 N A L u Y G c 8 / Z 9 P s 5 z X p q G c c R L I g i 3 v 4 O X / T 6 / L z 3 N y T A B j J 1 P e n 1 d n 6 + B M S B A 5 P c B 8 s H a I c 4 f Y G 2 P L E 7 M x a E Q C C m y D E X 0 Q J J n p i R p h m a y 0 d t c E o 5 R 7 v N U L B c N S S I i V T G 2 3 U a v F R s b X 7 G 6 j L U K V l / p m 2 X S L 8 J N C T A Q k T k x / V C S k y F J U J J i J J O C a d q F Z b N Z q r W 1 0 N y o 6 8 + q F A s Q 2 Q Y I z q E c C 7 K U C d a 5 l m P 8 P l 7 s B d k p 9 i b M z E p y w i x a 2 t C L 1 U n j r W p s v z S + f T H e f 2 y s P e 3 l g S v S F o b z p P 8 2 z n / A 2 p F Z 5 M A Z r y u u w j A U i N 3 3 p N l O X Q B y 8 W k Q d b X F S D k 1 i B X F O H 5 a p 9 Q H P H s x F y V F s Q 4 / 5 m u 9 D f h V + R 8 N 6 G b 1 D w 1 o q T 8 a p U 1 D e 3 N n v P l 8 Z 8 j M N x f e H R + s H + + X i Q y v 2 B d L r R c 1 l 9 b x z x W s 1 v X C 6 h l n 2 s k / l X r K p U f l m O G s 7 g X u O u 8 g x M C V q 0 B U B I H x p t 1 a r B q 1 R R d i n E 8 j X o w j u g 8 f p 5 N x d K i X t t w d r J H a P a t 8 y + 1 3 L Z F o G 3 C W c R u X B S d e 6 I U n e v E z 1 a 3 A Z V 7 Z 1 w u L W C s Z O 2 v 6 0 n e s E r w C 1 s p E t i X e f N w F n p h L c W L i F p F j 4 3 s O p D T d R w Q Z Q l k P e u G U w C M E 5 Y D 1 I 0 J G 0 / X M O B T 4 J E 8 W a e o C K b m r S A i G U Y Y A h t K P G N a M H y D b S X M A E o q 0 N d X M U z F J W e O N A U m I O B A N Q 5 n n B P 4 x T A T M 1 q Q Y y Q q M A V 5 s j 8 K s 0 y Z H B q K H f c y Q Q / l P z G U 9 / e i c 0 E 6 Y t V 0 z O S Q 2 + V W 9 s u I Z 5 h u y p K T o b p r m 6 O + 4 H 2 c O Y b 7 c W N 5 1 M t J u R O 5 D S F J E R E 8 y N h l R S U 5 B + Y R O n z M O e i S 1 D / t z 5 b V 5 W M d q l c w 6 r B I n i 7 Z C a 7 b Z z G F K 4 O L w P i c o s F 8 Q g + y g / w 5 2 0 G x l b S z Z A T X D x X Y f Z + 4 8 l + 3 E P O s q 2 P b 1 k u 3 p 3 T C X q Y t 1 I E h 1 N w 9 c 8 l o c 8 V o c 7 Z D d l c f g 3 9 + b o M f F s T i f f u H x E t C / Y m R g x e g 5 X q G C l 3 8 D U E s B A i 0 A F A A C A A g A 2 K a z V v I Z k Q u o A A A A + A A A A B I A A A A A A A A A A A A A A A A A A A A A A E N v b m Z p Z y 9 Q Y W N r Y W d l L n h t b F B L A Q I t A B Q A A g A I A N i m s 1 Y P y u m r p A A A A O k A A A A T A A A A A A A A A A A A A A A A A P Q A A A B b Q 2 9 u d G V u d F 9 U e X B l c 1 0 u e G 1 s U E s B A i 0 A F A A C A A g A 2 K a z V n S y v 9 8 q A w A A Q g o A A B M A A A A A A A A A A A A A A A A A 5 Q E A A E Z v c m 1 1 b G F z L 1 N l Y 3 R p b 2 4 x L m 1 Q S w U G A A A A A A M A A w D C A A A A X A U 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5 i c A A A A A A A D E J w 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J U U 4 J U E 4 J U F E J U U 1 J U F F J T l B J U U 1 J T g w J U E 0 P C 9 J d G V t U G F 0 a D 4 8 L 0 l 0 Z W 1 M b 2 N h d G l v b j 4 8 U 3 R h Y m x l R W 5 0 c m l l c z 4 8 R W 5 0 c n k g V H l w Z T 0 i S X N Q c m l 2 Y X R l I i B W Y W x 1 Z T 0 i b D A i I C 8 + P E V u d H J 5 I F R 5 c G U 9 I k 5 h d m l n Y X R p b 2 5 T d G V w T m F t Z S I g V m F s d W U 9 I n P j g 4 r j g 5 P j g r L j g 7 z j g r f j g 6 f j g 7 M 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z L T A 1 L T E z V D E y O j Q 5 O j U 2 L j k 2 M T A y O T l a I i A v P j x F b n R y e S B U e X B l P S J G a W x s U 3 R h d H V z I i B W Y W x 1 Z T 0 i c 0 N v b X B s Z X R l I i A v P j w v U 3 R h Y m x l R W 5 0 c m l l c z 4 8 L 0 l 0 Z W 0 + P E l 0 Z W 0 + P E l 0 Z W 1 M b 2 N h d G l v b j 4 8 S X R l b V R 5 c G U + R m 9 y b X V s Y T w v S X R l b V R 5 c G U + P E l 0 Z W 1 Q Y X R o P l N l Y 3 R p b 2 4 x L y V F O C V B O C V B R C V F N S V B R S U 5 Q S V F N S U 4 M C V B N C 8 l R T M l O D I l Q k Q l R T M l O D M l Q k M l R T M l O D I l Q j k 8 L 0 l 0 Z W 1 Q Y X R o P j w v S X R l b U x v Y 2 F 0 a W 9 u P j x T d G F i b G V F b n R y a W V z I C 8 + P C 9 J d G V t P j x J d G V t P j x J d G V t T G 9 j Y X R p b 2 4 + P E l 0 Z W 1 U e X B l P k Z v c m 1 1 b G E 8 L 0 l 0 Z W 1 U e X B l P j x J d G V t U G F 0 a D 5 T Z W N 0 a W 9 u M S 8 l R T g l Q T g l Q U Q l R T U l Q U U l O U E l R T U l O D A l Q T Q v J U U 1 J U E 0 J T g 5 J U U 2 J T l C J U I 0 J U U z J T g x J T k 1 J U U z J T g y J T h D J U U z J T g x J T l G J U U 1 J T l F J T h C P C 9 J d G V t U G F 0 a D 4 8 L 0 l 0 Z W 1 M b 2 N h d G l v b j 4 8 U 3 R h Y m x l R W 5 0 c m l l c y A v P j w v S X R l b T 4 8 S X R l b T 4 8 S X R l b U x v Y 2 F 0 a W 9 u P j x J d G V t V H l w Z T 5 G b 3 J t d W x h P C 9 J d G V t V H l w Z T 4 8 S X R l b V B h d G g + U 2 V j d G l v b j E v J U U 5 J T g x J U I 4 J U U 2 J T h B J T l F J U U 4 J T g y J U E y U E Q l R T c l O T Q l Q T g 8 L 0 l 0 Z W 1 Q Y X R o P j w v S X R l b U x v Y 2 F 0 a W 9 u P j x T d G F i b G V F b n R y a W V z P j x F b n R y e S B U e X B l P S J J c 1 B y a X Z h d G U i I F Z h b H V l P S J s M C I g L z 4 8 R W 5 0 c n k g V H l w Z T 0 i T m F 2 a W d h d G l v b l N 0 Z X B O Y W 1 l I i B W Y W x 1 Z T 0 i c + O D i u O D k + O C s u O D v O O C t + O D p + O D s y I g L z 4 8 R W 5 0 c n k g V H l w Z T 0 i R m l s b E V u Y W J s Z W Q i I F Z h b H V l P S J s M S I g L z 4 8 R W 5 0 c n k g V H l w Z T 0 i R m l s b E 9 i a m V j d F R 5 c G U i I F Z h b H V l P S J z V G F i b G U i I C 8 + P E V u d H J 5 I F R 5 c G U 9 I k Z p b G x U b 0 R h d G F N b 2 R l b E V u Y W J s Z W Q i I F Z h b H V l P S J s M C 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G a W x s Q 2 9 1 b n Q i I F Z h b H V l P S J s M T M i I C 8 + P E V u d H J 5 I F R 5 c G U 9 I k Z p b G x F c n J v c k N v Z G U i I F Z h b H V l P S J z V W 5 r b m 9 3 b i I g L z 4 8 R W 5 0 c n k g V H l w Z T 0 i Q W R k Z W R U b 0 R h d G F N b 2 R l b C I g V m F s d W U 9 I m w w I i A v P j x F b n R y e S B U e X B l P S J G a W x s Q 2 9 s d W 1 u V H l w Z X M i I F Z h b H V l P S J z Q U F V R 0 J n W U c i I C 8 + P E V u d H J 5 I F R 5 c G U 9 I k Z p b G x U Y X J n Z X Q i I F Z h b H V l P S J z 6 Y G 4 5 o q e 6 I K i U E T n l K g i I C 8 + P E V u d H J 5 I F R 5 c G U 9 I l F 1 Z X J 5 S U Q i I F Z h b H V l P S J z Y 2 E 5 Z G J l N D Q t M 2 I 3 Y i 0 0 M 2 E 2 L T k z N D I t Z D F i M T U x Z D l h O D Y 3 I i A v P j x F b n R y e S B U e X B l P S J M b 2 F k Z W R U b 0 F u Y W x 5 c 2 l z U 2 V y d m l j Z X M i I F Z h b H V l P S J s M C I g L z 4 8 R W 5 0 c n k g V H l w Z T 0 i R m l s b E V y c m 9 y Q 2 9 1 b n Q i I F Z h b H V l P S J s M C I g L z 4 8 R W 5 0 c n k g V H l w Z T 0 i R m l s b E x h c 3 R V c G R h d G V k I i B W Y W x 1 Z T 0 i Z D I w M j M t M D U t M T l U M T E 6 N T Q 6 N D k u N z g 3 M T Y 1 N l o i I C 8 + P E V u d H J 5 I F R 5 c G U 9 I k Z p b G x D b 2 x 1 b W 5 O Y W 1 l c y I g V m F s d W U 9 I n N b J n F 1 b 3 Q 7 6 Y G 4 5 o q e 6 I K i J n F 1 b 3 Q 7 L C Z x d W 9 0 O + m B u O a K n u i C o u W A i + a V s C Z x d W 9 0 O y w m c X V v d D v p g b j m i p 7 o g q L l i I b l i b I u M S Z x d W 9 0 O y w m c X V v d D v p g b j m i p 7 o g q L l i I b l i b I u M i Z x d W 9 0 O y w m c X V v d D v p g b j m i p 7 o g q L l i I b l i b I u M y Z x d W 9 0 O y w m c X V v d D v p g b j m i p 7 o g q L l i I b l i b I u N C Z x d W 9 0 O 1 0 i I C 8 + P E V u d H J 5 I F R 5 c G U 9 I l J l Y 2 9 2 Z X J 5 V G F y Z 2 V 0 U m 9 3 I i B W Y W x 1 Z T 0 i b D E 2 I i A v P j x F b n R y e S B U e X B l P S J S Z W N v d m V y e V R h c m d l d E N v b H V t b i I g V m F s d W U 9 I m w 4 I i A v P j x F b n R y e S B U e X B l P S J S Z W N v d m V y e V R h c m d l d F N o Z W V 0 I i B W Y W x 1 Z T 0 i c 1 B h c m F t Z X R l c n M i I C 8 + P E V u d H J 5 I F R 5 c G U 9 I k Z p b G x T d G F 0 d X M i I F Z h b H V l P S J z Q 2 9 t c G x l d G U i I C 8 + P E V u d H J 5 I F R 5 c G U 9 I l J l b G F 0 a W 9 u c 2 h p c E l u Z m 9 D b 2 5 0 Y W l u Z X I i I F Z h b H V l P S J z e y Z x d W 9 0 O 2 N v b H V t b k N v d W 5 0 J n F 1 b 3 Q 7 O j Y s J n F 1 b 3 Q 7 a 2 V 5 Q 2 9 s d W 1 u T m F t Z X M m c X V v d D s 6 W y Z x d W 9 0 O + m B u O a K n u i C o i Z x d W 9 0 O 1 0 s J n F 1 b 3 Q 7 c X V l c n l S Z W x h d G l v b n N o a X B z J n F 1 b 3 Q 7 O l t d L C Z x d W 9 0 O 2 N v b H V t b k l k Z W 5 0 a X R p Z X M m c X V v d D s 6 W y Z x d W 9 0 O 1 N l Y 3 R p b 2 4 x L + m B u O a K n u i C o l B E 5 5 S o L + O C s O O D q + O D v O O D l + W M l u O B l e O C j O O B n + i h j C 5 7 6 Y G 4 5 o q e 6 I K i L D B 9 J n F 1 b 3 Q 7 L C Z x d W 9 0 O 1 N l Y 3 R p b 2 4 x L + m B u O a K n u i C o l B E 5 5 S o L + O C s O O D q + O D v O O D l + W M l u O B l e O C j O O B n + i h j C 5 7 6 Y G 4 5 o q e 6 I K i 5 Y C L 5 p W w L D F 9 J n F 1 b 3 Q 7 L C Z x d W 9 0 O 1 N l Y 3 R p b 2 4 x L + m B u O a K n u i C o l B E 5 5 S o L + W k i e a b t O O B l e O C j O O B n + W e i z E u e + m B u O a K n u i C o u W I h u W J s i 4 x L D J 9 J n F 1 b 3 Q 7 L C Z x d W 9 0 O 1 N l Y 3 R p b 2 4 x L + m B u O a K n u i C o l B E 5 5 S o L + W k i e a b t O O B l e O C j O O B n + W e i z E u e + m B u O a K n u i C o u W I h u W J s i 4 y L D N 9 J n F 1 b 3 Q 7 L C Z x d W 9 0 O 1 N l Y 3 R p b 2 4 x L + m B u O a K n u i C o l B E 5 5 S o L + W k i e a b t O O B l e O C j O O B n + W e i z E u e + m B u O a K n u i C o u W I h u W J s i 4 z L D R 9 J n F 1 b 3 Q 7 L C Z x d W 9 0 O 1 N l Y 3 R p b 2 4 x L + m B u O a K n u i C o l B E 5 5 S o L + W k i e a b t O O B l e O C j O O B n + W e i z E u e + m B u O a K n u i C o u W I h u W J s i 4 0 L D V 9 J n F 1 b 3 Q 7 X S w m c X V v d D t D b 2 x 1 b W 5 D b 3 V u d C Z x d W 9 0 O z o 2 L C Z x d W 9 0 O 0 t l e U N v b H V t b k 5 h b W V z J n F 1 b 3 Q 7 O l s m c X V v d D v p g b j m i p 7 o g q I m c X V v d D t d L C Z x d W 9 0 O 0 N v b H V t b k l k Z W 5 0 a X R p Z X M m c X V v d D s 6 W y Z x d W 9 0 O 1 N l Y 3 R p b 2 4 x L + m B u O a K n u i C o l B E 5 5 S o L + O C s O O D q + O D v O O D l + W M l u O B l e O C j O O B n + i h j C 5 7 6 Y G 4 5 o q e 6 I K i L D B 9 J n F 1 b 3 Q 7 L C Z x d W 9 0 O 1 N l Y 3 R p b 2 4 x L + m B u O a K n u i C o l B E 5 5 S o L + O C s O O D q + O D v O O D l + W M l u O B l e O C j O O B n + i h j C 5 7 6 Y G 4 5 o q e 6 I K i 5 Y C L 5 p W w L D F 9 J n F 1 b 3 Q 7 L C Z x d W 9 0 O 1 N l Y 3 R p b 2 4 x L + m B u O a K n u i C o l B E 5 5 S o L + W k i e a b t O O B l e O C j O O B n + W e i z E u e + m B u O a K n u i C o u W I h u W J s i 4 x L D J 9 J n F 1 b 3 Q 7 L C Z x d W 9 0 O 1 N l Y 3 R p b 2 4 x L + m B u O a K n u i C o l B E 5 5 S o L + W k i e a b t O O B l e O C j O O B n + W e i z E u e + m B u O a K n u i C o u W I h u W J s i 4 y L D N 9 J n F 1 b 3 Q 7 L C Z x d W 9 0 O 1 N l Y 3 R p b 2 4 x L + m B u O a K n u i C o l B E 5 5 S o L + W k i e a b t O O B l e O C j O O B n + W e i z E u e + m B u O a K n u i C o u W I h u W J s i 4 z L D R 9 J n F 1 b 3 Q 7 L C Z x d W 9 0 O 1 N l Y 3 R p b 2 4 x L + m B u O a K n u i C o l B E 5 5 S o L + W k i e a b t O O B l e O C j O O B n + W e i z E u e + m B u O a K n u i C o u W I h u W J s i 4 0 L D V 9 J n F 1 b 3 Q 7 X S w m c X V v d D t S Z W x h d G l v b n N o a X B J b m Z v J n F 1 b 3 Q 7 O l t d f S I g L z 4 8 L 1 N 0 Y W J s Z U V u d H J p Z X M + P C 9 J d G V t P j x J d G V t P j x J d G V t T G 9 j Y X R p b 2 4 + P E l 0 Z W 1 U e X B l P k Z v c m 1 1 b G E 8 L 0 l 0 Z W 1 U e X B l P j x J d G V t U G F 0 a D 5 T Z W N 0 a W 9 u M S 8 l R T k l O D E l Q j g l R T Y l O E E l O U U l R T g l O D I l Q T J Q R C V F N y U 5 N C V B O C 8 l R T M l O D I l Q k Q l R T M l O D M l Q k M l R T M l O D I l Q j k 8 L 0 l 0 Z W 1 Q Y X R o P j w v S X R l b U x v Y 2 F 0 a W 9 u P j x T d G F i b G V F b n R y a W V z I C 8 + P C 9 J d G V t P j x J d G V t P j x J d G V t T G 9 j Y X R p b 2 4 + P E l 0 Z W 1 U e X B l P k Z v c m 1 1 b G E 8 L 0 l 0 Z W 1 U e X B l P j x J d G V t U G F 0 a D 5 T Z W N 0 a W 9 u M S 8 l R T k l O D E l Q j g l R T Y l O E E l O U U l R T g l O D I l Q T J Q R C V F N y U 5 N C V B O C 8 l R T M l O D M l O T U l R T M l O D I l Q T M l R T M l O D M l Q U I l R T M l O D I l Q k Y l R T M l O D M l Q k M l R T M l O D E l O T U l R T M l O D I l O E M l R T M l O D E l O U Y l R T g l Q T E l O E M 8 L 0 l 0 Z W 1 Q Y X R o P j w v S X R l b U x v Y 2 F 0 a W 9 u P j x T d G F i b G V F b n R y a W V z I C 8 + P C 9 J d G V t P j x J d G V t P j x J d G V t T G 9 j Y X R p b 2 4 + P E l 0 Z W 1 U e X B l P k Z v c m 1 1 b G E 8 L 0 l 0 Z W 1 U e X B l P j x J d G V t U G F 0 a D 5 T Z W N 0 a W 9 u M S 8 l R T k l O D E l Q j g l R T Y l O E E l O U U l R T g l O D I l Q T J Q R C V F N y U 5 N C V B O C 8 l R T U l O D k l O E E l R T k l O T k l Q T Q l R T M l O D E l O T U l R T M l O D I l O E M l R T M l O D E l O U Y l R T Q l Q k I l O T Y l R T M l O D E l Q U U l R T U l O D g l O T c 8 L 0 l 0 Z W 1 Q Y X R o P j w v S X R l b U x v Y 2 F 0 a W 9 u P j x T d G F i b G V F b n R y a W V z I C 8 + P C 9 J d G V t P j x J d G V t P j x J d G V t T G 9 j Y X R p b 2 4 + P E l 0 Z W 1 U e X B l P k Z v c m 1 1 b G E 8 L 0 l 0 Z W 1 U e X B l P j x J d G V t U G F 0 a D 5 T Z W N 0 a W 9 u M S 8 l R T k l O D E l Q j g l R T Y l O E E l O U U l R T g l O D I l Q T J Q R C V F N y U 5 N C V B O C 8 l R T U l O D k l O E E l R T k l O T k l Q T Q l R T M l O D E l O T U l R T M l O D I l O E M l R T M l O D E l O U Y l R T k l O D c l O E Q l R T g l Q T Q l O D c 8 L 0 l 0 Z W 1 Q Y X R o P j w v S X R l b U x v Y 2 F 0 a W 9 u P j x T d G F i b G V F b n R y a W V z I C 8 + P C 9 J d G V t P j x J d G V t P j x J d G V t T G 9 j Y X R p b 2 4 + P E l 0 Z W 1 U e X B l P k Z v c m 1 1 b G E 8 L 0 l 0 Z W 1 U e X B l P j x J d G V t U G F 0 a D 5 T Z W N 0 a W 9 u M S 8 l R T k l O D E l Q j g l R T Y l O E E l O U U l R T g l O D I l Q T J Q R C V F N y U 5 N C V B O C 8 l R T g l Q k Y l Q k Q l R T U l O E E l Q T A l R T M l O D E l O T U l R T M l O D I l O E M l R T M l O D E l O U Y l R T M l O D I l Q U I l R T M l O D I l Q j k l R T M l O D I l Q k Y l R T M l O D M l Q T A 8 L 0 l 0 Z W 1 Q Y X R o P j w v S X R l b U x v Y 2 F 0 a W 9 u P j x T d G F i b G V F b n R y a W V z I C 8 + P C 9 J d G V t P j x J d G V t P j x J d G V t T G 9 j Y X R p b 2 4 + P E l 0 Z W 1 U e X B l P k Z v c m 1 1 b G E 8 L 0 l 0 Z W 1 U e X B l P j x J d G V t U G F 0 a D 5 T Z W N 0 a W 9 u M S 8 l R T k l O D E l Q j g l R T Y l O E E l O U U l R T g l O D I l Q T J Q R C V F N y U 5 N C V B O C 8 l R T U l O E M l Q k E l R T U l O D g l O D c l R T M l O D I l O E E l R T g l Q T g l O T g l R T U l O E Y l Q j c l R T M l O D E l Q U I l R T M l O D I l O D g l R T M l O D I l O E I l R T U l O D g l O T c l R T M l O D E l Q U U l R T U l O D g l O D Y l R T U l O D k l Q j I 8 L 0 l 0 Z W 1 Q Y X R o P j w v S X R l b U x v Y 2 F 0 a W 9 u P j x T d G F i b G V F b n R y a W V z I C 8 + P C 9 J d G V t P j x J d G V t P j x J d G V t T G 9 j Y X R p b 2 4 + P E l 0 Z W 1 U e X B l P k Z v c m 1 1 b G E 8 L 0 l 0 Z W 1 U e X B l P j x J d G V t U G F 0 a D 5 T Z W N 0 a W 9 u M S 8 l R T k l O D E l Q j g l R T Y l O E E l O U U l R T g l O D I l Q T J Q R C V F N y U 5 N C V B O C 8 l R T U l Q T Q l O D k l R T Y l O U I l Q j Q l R T M l O D E l O T U l R T M l O D I l O E M l R T M l O D E l O U Y l R T U l O U U l O E I 8 L 0 l 0 Z W 1 Q Y X R o P j w v S X R l b U x v Y 2 F 0 a W 9 u P j x T d G F i b G V F b n R y a W V z I C 8 + P C 9 J d G V t P j x J d G V t P j x J d G V t T G 9 j Y X R p b 2 4 + P E l 0 Z W 1 U e X B l P k Z v c m 1 1 b G E 8 L 0 l 0 Z W 1 U e X B l P j x J d G V t U G F 0 a D 5 T Z W N 0 a W 9 u M S 8 l R T k l O D E l Q j g l R T Y l O E E l O U U l R T g l O D I l Q T J Q R C V F N y U 5 N C V B O C 8 l R T M l O D I l Q j A l R T M l O D M l Q U I l R T M l O D M l Q k M l R T M l O D M l O T c l R T U l O E M l O T Y l R T M l O D E l O T U l R T M l O D I l O E M l R T M l O D E l O U Y l R T g l Q T E l O E M 8 L 0 l 0 Z W 1 Q Y X R o P j w v S X R l b U x v Y 2 F 0 a W 9 u P j x T d G F i b G V F b n R y a W V z I C 8 + P C 9 J d G V t P j x J d G V t P j x J d G V t T G 9 j Y X R p b 2 4 + P E l 0 Z W 1 U e X B l P k Z v c m 1 1 b G E 8 L 0 l 0 Z W 1 U e X B l P j x J d G V t U G F 0 a D 5 T Z W N 0 a W 9 u M S 8 l R T k l O D E l Q j g l R T Y l O E E l O U U l R T g l O D I l Q T J Q R C V F N y U 5 N C V B O C 8 l R T U l O E M l Q k E l R T U l O D g l O D c l R T M l O D I l O E E l R T g l Q T g l O T g l R T U l O E Y l Q j c l R T M l O D E l Q U I l R T M l O D I l O D g l R T M l O D I l O E I l R T U l O D g l O T c l R T M l O D E l Q U U l R T U l O D g l O D Y l R T U l O D k l Q j I x P C 9 J d G V t U G F 0 a D 4 8 L 0 l 0 Z W 1 M b 2 N h d G l v b j 4 8 U 3 R h Y m x l R W 5 0 c m l l c y A v P j w v S X R l b T 4 8 S X R l b T 4 8 S X R l b U x v Y 2 F 0 a W 9 u P j x J d G V t V H l w Z T 5 G b 3 J t d W x h P C 9 J d G V t V H l w Z T 4 8 S X R l b V B h d G g + U 2 V j d G l v b j E v J U U 5 J T g x J U I 4 J U U 2 J T h B J T l F J U U 4 J T g y J U E y U E Q l R T c l O T Q l Q T g v J U U 1 J U E 0 J T g 5 J U U 2 J T l C J U I 0 J U U z J T g x J T k 1 J U U z J T g y J T h D J U U z J T g x J T l G J U U 1 J T l F J T h C M T w v S X R l b V B h d G g + P C 9 J d G V t T G 9 j Y X R p b 2 4 + P F N 0 Y W J s Z U V u d H J p Z X M g L z 4 8 L 0 l 0 Z W 0 + P E l 0 Z W 0 + P E l 0 Z W 1 M b 2 N h d G l v b j 4 8 S X R l b V R 5 c G U + R m 9 y b X V s Y T w v S X R l b V R 5 c G U + P E l 0 Z W 1 Q Y X R o P l N l Y 3 R p b 2 4 x L 0 t l e X d v c m Q l R T U l Q T Q l O D k l R T Y l O E Y l O U I l R T U l O D k l O E R f J U U 4 J U E 2 J T g x J U U 4 J U E z J T l D J U U 4 J U I 2 J U I z J U U 4 J U F B J U F D J U U 2 J T k 4 J T h F P C 9 J d G V t U G F 0 a D 4 8 L 0 l 0 Z W 1 M b 2 N h d G l v b j 4 8 U 3 R h Y m x l R W 5 0 c m l l c 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Z X h 0 I i A v P j x F b n R y e S B U e X B l P S J O Y W 1 l V X B k Y X R l Z E F m d G V y R m l s b C I g V m F s d W U 9 I m w x I i A v P j x F b n R y e S B U e X B l P S J G a W x s Z W R D b 2 1 w b G V 0 Z V J l c 3 V s d F R v V 2 9 y a 3 N o Z W V 0 I i B W Y W x 1 Z T 0 i b D A i I C 8 + P E V u d H J 5 I F R 5 c G U 9 I k Z p b G x T d G F 0 d X M i I F Z h b H V l P S J z Q 2 9 t c G x l d G U i I C 8 + P E V u d H J 5 I F R 5 c G U 9 I k 5 h d m l n Y X R p b 2 5 T d G V w T m F t Z S I g V m F s d W U 9 I n P j g 4 r j g 5 P j g r L j g 7 z j g r f j g 6 f j g 7 M i I C 8 + P E V u d H J 5 I F R 5 c G U 9 I k x v Y W R l Z F R v Q W 5 h b H l z a X N T Z X J 2 a W N l c y I g V m F s d W U 9 I m w w I i A v P j x F b n R y e S B U e X B l P S J G a W x s T G F z d F V w Z G F 0 Z W Q i I F Z h b H V l P S J k M j A y M y 0 w N S 0 x N V Q w M j o 1 O D o w N S 4 y M D Q 3 N D U y W i I g L z 4 8 R W 5 0 c n k g V H l w Z T 0 i R m l s b E V y c m 9 y Q 2 9 k Z S I g V m F s d W U 9 I n N V b m t u b 3 d u I i A v P j x F b n R y e S B U e X B l P S J B Z G R l Z F R v R G F 0 Y U 1 v Z G V s I i B W Y W x 1 Z T 0 i b D A i I C 8 + P C 9 T d G F i b G V F b n R y a W V z P j w v S X R l b T 4 8 S X R l b T 4 8 S X R l b U x v Y 2 F 0 a W 9 u P j x J d G V t V H l w Z T 5 G b 3 J t d W x h P C 9 J d G V t V H l w Z T 4 8 S X R l b V B h d G g + U 2 V j d G l v b j E v S 2 V 5 d 2 9 y Z C V F N S V B N C U 4 O S V F N i U 4 R i U 5 Q i V F N S U 4 O S U 4 R F 8 l R T g l Q T Y l O D E l R T g l Q T M l O U M l R T g l Q j Y l Q j M l R T g l Q U E l Q U M l R T Y l O T g l O E U v J U U z J T g y J U J E J U U z J T g z J U J D J U U z J T g y J U I 5 P C 9 J d G V t U G F 0 a D 4 8 L 0 l 0 Z W 1 M b 2 N h d G l v b j 4 8 U 3 R h Y m x l R W 5 0 c m l l c y A v P j w v S X R l b T 4 8 S X R l b T 4 8 S X R l b U x v Y 2 F 0 a W 9 u P j x J d G V t V H l w Z T 5 G b 3 J t d W x h P C 9 J d G V t V H l w Z T 4 8 S X R l b V B h d G g + U 2 V j d G l v b j E v S 2 V 5 d 2 9 y Z C V F N S V B N C U 4 O S V F N i U 4 R i U 5 Q i V F N S U 4 O S U 4 R F 8 l R T g l Q T Y l O D E l R T g l Q T M l O U M l R T g l Q j Y l Q j M l R T g l Q U E l Q U M l R T Y l O T g l O E U v J U U z J T g z J T k 1 J U U z J T g y J U E z J U U z J T g z J U F C J U U z J T g y J U J G J U U z J T g z J U J D J U U z J T g x J T k 1 J U U z J T g y J T h D J U U z J T g x J T l G J U U 4 J U E x J T h D P C 9 J d G V t U G F 0 a D 4 8 L 0 l 0 Z W 1 M b 2 N h d G l v b j 4 8 U 3 R h Y m x l R W 5 0 c m l l c y A v P j w v S X R l b T 4 8 S X R l b T 4 8 S X R l b U x v Y 2 F 0 a W 9 u P j x J d G V t V H l w Z T 5 G b 3 J t d W x h P C 9 J d G V t V H l w Z T 4 8 S X R l b V B h d G g + U 2 V j d G l v b j E v S 2 V 5 d 2 9 y Z C V F N S V B N C U 4 O S V F N i U 4 R i U 5 Q i V F N S U 4 O S U 4 R F 8 l R T g l Q T Y l O D E l R T g l Q T M l O U M l R T g l Q j Y l Q j M l R T g l Q U E l Q U M l R T Y l O T g l O E U v J U U 1 J T g w J U E 0 P C 9 J d G V t U G F 0 a D 4 8 L 0 l 0 Z W 1 M b 2 N h d G l v b j 4 8 U 3 R h Y m x l R W 5 0 c m l l c y A v P j w v S X R l b T 4 8 S X R l b T 4 8 S X R l b U x v Y 2 F 0 a W 9 u P j x J d G V t V H l w Z T 5 G b 3 J t d W x h P C 9 J d G V t V H l w Z T 4 8 S X R l b V B h d G g + U 2 V j d G l v b j E v S 2 V 5 d 2 9 y Z C V F N S V B N C U 4 O S V F N i U 4 R i U 5 Q i V F N S V C R S U 4 Q 1 8 l R T g l Q T Y l O D E l R T g l Q T M l O U M l R T g l Q j Y l Q j M l R T g l Q U E l Q U M l R T Y l O T g l O E U 8 L 0 l 0 Z W 1 Q Y X R o P j w v S X R l b U x v Y 2 F 0 a W 9 u P j x T d G F i b G V F b n R y a W V z 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l e H Q i I C 8 + P E V u d H J 5 I F R 5 c G U 9 I k 5 h b W V V c G R h d G V k Q W Z 0 Z X J G a W x s I i B W Y W x 1 Z T 0 i b D E i I C 8 + P E V u d H J 5 I F R 5 c G U 9 I k Z p b G x l Z E N v b X B s Z X R l U m V z d W x 0 V G 9 X b 3 J r c 2 h l Z X Q i I F Z h b H V l P S J s M C I g L z 4 8 R W 5 0 c n k g V H l w Z T 0 i R m l s b E V y c m 9 y Q 2 9 k Z S I g V m F s d W U 9 I n N V b m t u b 3 d u I i A v P j x F b n R y e S B U e X B l P S J B Z G R l Z F R v R G F 0 Y U 1 v Z G V s I i B W Y W x 1 Z T 0 i b D A i I C 8 + P E V u d H J 5 I F R 5 c G U 9 I k 5 h d m l n Y X R p b 2 5 T d G V w T m F t Z S I g V m F s d W U 9 I n P j g 4 r j g 5 P j g r L j g 7 z j g r f j g 6 f j g 7 M i I C 8 + P E V u d H J 5 I F R 5 c G U 9 I k x v Y W R l Z F R v Q W 5 h b H l z a X N T Z X J 2 a W N l c y I g V m F s d W U 9 I m w w I i A v P j x F b n R y e S B U e X B l P S J G a W x s T G F z d F V w Z G F 0 Z W Q i I F Z h b H V l P S J k M j A y M y 0 w N S 0 x N V Q w M j o 1 O D o w N S 4 y M z k 3 O T I 4 W i I g L z 4 8 R W 5 0 c n k g V H l w Z T 0 i R m l s b F N 0 Y X R 1 c y I g V m F s d W U 9 I n N D b 2 1 w b G V 0 Z S I g L z 4 8 L 1 N 0 Y W J s Z U V u d H J p Z X M + P C 9 J d G V t P j x J d G V t P j x J d G V t T G 9 j Y X R p b 2 4 + P E l 0 Z W 1 U e X B l P k Z v c m 1 1 b G E 8 L 0 l 0 Z W 1 U e X B l P j x J d G V t U G F 0 a D 5 T Z W N 0 a W 9 u M S 9 L Z X l 3 b 3 J k J U U 1 J U E 0 J T g 5 J U U 2 J T h G J T l C J U U 1 J U J F J T h D X y V F O C V B N i U 4 M S V F O C V B M y U 5 Q y V F O C V C N i V C M y V F O C V B Q S V B Q y V F N i U 5 O C U 4 R S 8 l R T M l O D I l Q k Q l R T M l O D M l Q k M l R T M l O D I l Q j k 8 L 0 l 0 Z W 1 Q Y X R o P j w v S X R l b U x v Y 2 F 0 a W 9 u P j x T d G F i b G V F b n R y a W V z I C 8 + P C 9 J d G V t P j x J d G V t P j x J d G V t T G 9 j Y X R p b 2 4 + P E l 0 Z W 1 U e X B l P k Z v c m 1 1 b G E 8 L 0 l 0 Z W 1 U e X B l P j x J d G V t U G F 0 a D 5 T Z W N 0 a W 9 u M S 9 L Z X l 3 b 3 J k J U U 1 J U E 0 J T g 5 J U U 2 J T h G J T l C J U U 1 J U J F J T h D X y V F O C V B N i U 4 M S V F O C V B M y U 5 Q y V F O C V C N i V C M y V F O C V B Q S V B Q y V F N i U 5 O C U 4 R S 8 l R T M l O D M l O T U l R T M l O D I l Q T M l R T M l O D M l Q U I l R T M l O D I l Q k Y l R T M l O D M l Q k M l R T M l O D E l O T U l R T M l O D I l O E M l R T M l O D E l O U Y l R T g l Q T E l O E M 8 L 0 l 0 Z W 1 Q Y X R o P j w v S X R l b U x v Y 2 F 0 a W 9 u P j x T d G F i b G V F b n R y a W V z I C 8 + P C 9 J d G V t P j x J d G V t P j x J d G V t T G 9 j Y X R p b 2 4 + P E l 0 Z W 1 U e X B l P k Z v c m 1 1 b G E 8 L 0 l 0 Z W 1 U e X B l P j x J d G V t U G F 0 a D 5 T Z W N 0 a W 9 u M S 9 L Z X l 3 b 3 J k J U U 1 J U E 0 J T g 5 J U U 2 J T h G J T l C J U U 1 J U J F J T h D X y V F O C V B N i U 4 M S V F O C V B M y U 5 Q y V F O C V C N i V C M y V F O C V B Q S V B Q y V F N i U 5 O C U 4 R S 8 l R T U l O D A l Q T Q 8 L 0 l 0 Z W 1 Q Y X R o P j w v S X R l b U x v Y 2 F 0 a W 9 u P j x T d G F i b G V F b n R y a W V z I C 8 + P C 9 J d G V t P j x J d G V t P j x J d G V t T G 9 j Y X R p b 2 4 + P E l 0 Z W 1 U e X B l P k Z v c m 1 1 b G E 8 L 0 l 0 Z W 1 U e X B l P j x J d G V t U G F 0 a D 5 T Z W N 0 a W 9 u M S 8 l R T k l O D E l Q j g l R T Y l O E E l O U U l R T g l O D I l Q T J Q R C V F N y U 5 N C V B O C 8 l R T g l Q k Y l Q k Q l R T U l O E E l Q T A l R T M l O D E l O T U l R T M l O D I l O E M l R T M l O D E l O U Y l R T M l O D I l Q U I l R T M l O D I l Q j k l R T M l O D I l Q k Y l R T M l O D M l Q T A x P C 9 J d G V t U G F 0 a D 4 8 L 0 l 0 Z W 1 M b 2 N h d G l v b j 4 8 U 3 R h Y m x l R W 5 0 c m l l c y A v P j w v S X R l b T 4 8 S X R l b T 4 8 S X R l b U x v Y 2 F 0 a W 9 u P j x J d G V t V H l w Z T 5 G b 3 J t d W x h P C 9 J d G V t V H l w Z T 4 8 S X R l b V B h d G g + U 2 V j d G l v b j E v J U U 5 J T g x J U I 4 J U U 2 J T h B J T l F J U U 4 J T g y J U E y U E Q l R T c l O T Q l Q T g v J U U 3 J U J E J U F F J U U z J T g x J T h E J U U 2 J T h G J T l C J U U z J T g x J T g 4 J U U z J T g y J T g 5 J U U z J T g y J T h D J U U z J T g x J T l G J U U 1 J T g w J U E 0 P C 9 J d G V t U G F 0 a D 4 8 L 0 l 0 Z W 1 M b 2 N h d G l v b j 4 8 U 3 R h Y m x l R W 5 0 c m l l c y A v P j w v S X R l b T 4 8 L 0 l 0 Z W 1 z P j w v T G 9 j Y W x Q Y W N r Y W d l T W V 0 Y W R h d G F G a W x l P h Y A A A B Q S w U G A A A A A A A A A A A A A A A A A A A A A A A A 2 g A A A A E A A A D Q j J 3 f A R X R E Y x 6 A M B P w p f r A Q A A A K q Z d j z K 6 F 1 E h k x J M f M o P I Y A A A A A A g A A A A A A A 2 Y A A M A A A A A Q A A A A 3 D 2 W 7 i X t V W 4 W 0 I w 1 7 s Z k x Q A A A A A E g A A A o A A A A B A A A A A F F B + p z 4 Q e X q d T h K o F 5 s v T U A A A A F Z 4 l Z p X s L W 4 F 9 S M S q Y F / F m r F v V g r R f s F l F s P w Z H r k y G n V z p t J o I 0 m + M 0 8 R Z s a 1 5 x F I Q o w w Y H E 6 n N X k t I G J 2 9 r S b U B 4 w I H p 6 b f f V d P 0 y R L P 8 F A A A A O t J B S z X y L e G 9 g + J F i b + V w i H e Z s w < / D a t a M a s h u p > 
</file>

<file path=customXml/itemProps1.xml><?xml version="1.0" encoding="utf-8"?>
<ds:datastoreItem xmlns:ds="http://schemas.openxmlformats.org/officeDocument/2006/customXml" ds:itemID="{25A416C6-E9D5-4F43-BBC9-9ECEEBD3AB2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回答者情報</vt:lpstr>
      <vt:lpstr>照会事項</vt:lpstr>
      <vt:lpstr>Parameters</vt:lpstr>
      <vt:lpstr>Keyword質問事項_選択肢</vt:lpstr>
      <vt:lpstr>Keyword条件_回答形式選択</vt:lpstr>
      <vt:lpstr>Keyword変換後_要補足説明</vt:lpstr>
      <vt:lpstr>Keyword変換前_要補足説明</vt:lpstr>
      <vt:lpstr>PD補足</vt:lpstr>
      <vt:lpstr>照会事項!Print_Area</vt:lpstr>
      <vt:lpstr>照会事項!Print_Titles</vt:lpstr>
      <vt:lpstr>改行</vt:lpstr>
      <vt:lpstr>見出し</vt:lpstr>
      <vt:lpstr>説明</vt:lpstr>
      <vt:lpstr>選択肢PD起点</vt:lpstr>
      <vt:lpstr>表示形式_照会事項補足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2025-09-10T01:50:05Z</dcterms:modified>
</cp:coreProperties>
</file>