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21EB5D19-7C30-4A79-8DDC-2D669438DE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者情報" sheetId="2" r:id="rId1"/>
    <sheet name="照会事項" sheetId="4" r:id="rId2"/>
    <sheet name="Parameters" sheetId="3" r:id="rId3"/>
  </sheets>
  <definedNames>
    <definedName name="ExternalData_8" localSheetId="2" hidden="1">Parameters!$H$4:$M$7</definedName>
    <definedName name="Keyword質問事項_選択肢">Parameters!$B$7</definedName>
    <definedName name="Keyword条件_回答形式選択">Parameters!$B$6</definedName>
    <definedName name="Keyword変換後_要補足説明">Parameters!$B$9</definedName>
    <definedName name="Keyword変換前_要補足説明">Parameters!$B$8</definedName>
    <definedName name="PD補足">補足[補足]</definedName>
    <definedName name="_xlnm.Print_Area" localSheetId="1">照会事項!$A$1:$AF$36</definedName>
    <definedName name="_xlnm.Print_Titles" localSheetId="1">照会事項!$A:$B,照会事項!$2:$3</definedName>
    <definedName name="改行">Parameters!$B$4</definedName>
    <definedName name="見出し">Parameters!$E$5</definedName>
    <definedName name="説明">Parameters!$E$6</definedName>
    <definedName name="選択肢">Parameters!#REF!</definedName>
    <definedName name="選択肢PD起点">選択肢PD用[[#Headers],[選択肢]]</definedName>
    <definedName name="表示形式_照会事項補足">Parameters!$B$5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4" l="1"/>
  <c r="P7" i="4"/>
  <c r="A4" i="4"/>
  <c r="A5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D35" i="4"/>
  <c r="G35" i="4"/>
  <c r="I35" i="4"/>
  <c r="J35" i="4" s="1"/>
  <c r="K35" i="4"/>
  <c r="M35" i="4"/>
  <c r="N35" i="4"/>
  <c r="H35" i="4" s="1"/>
  <c r="P35" i="4"/>
  <c r="Q35" i="4"/>
  <c r="T35" i="4"/>
  <c r="U35" i="4"/>
  <c r="V35" i="4" s="1"/>
  <c r="D27" i="4"/>
  <c r="G27" i="4"/>
  <c r="I27" i="4"/>
  <c r="J27" i="4" s="1"/>
  <c r="K27" i="4"/>
  <c r="M27" i="4"/>
  <c r="N27" i="4"/>
  <c r="H27" i="4" s="1"/>
  <c r="P27" i="4"/>
  <c r="Q27" i="4"/>
  <c r="T27" i="4"/>
  <c r="U27" i="4"/>
  <c r="D23" i="4"/>
  <c r="D24" i="4"/>
  <c r="G23" i="4"/>
  <c r="G24" i="4"/>
  <c r="I23" i="4"/>
  <c r="J23" i="4" s="1"/>
  <c r="I24" i="4"/>
  <c r="J24" i="4" s="1"/>
  <c r="K23" i="4"/>
  <c r="K24" i="4"/>
  <c r="M23" i="4"/>
  <c r="M24" i="4"/>
  <c r="N23" i="4"/>
  <c r="N24" i="4"/>
  <c r="O24" i="4" s="1"/>
  <c r="P23" i="4"/>
  <c r="P24" i="4"/>
  <c r="Q23" i="4"/>
  <c r="Q24" i="4"/>
  <c r="T23" i="4"/>
  <c r="T24" i="4"/>
  <c r="U23" i="4"/>
  <c r="U24" i="4"/>
  <c r="E3" i="3"/>
  <c r="D10" i="4"/>
  <c r="E10" i="4" s="1"/>
  <c r="D9" i="4"/>
  <c r="E9" i="4" s="1"/>
  <c r="G9" i="4"/>
  <c r="G10" i="4"/>
  <c r="I9" i="4"/>
  <c r="J9" i="4" s="1"/>
  <c r="I10" i="4"/>
  <c r="J10" i="4" s="1"/>
  <c r="K9" i="4"/>
  <c r="K10" i="4"/>
  <c r="M9" i="4"/>
  <c r="M10" i="4"/>
  <c r="N9" i="4"/>
  <c r="H9" i="4" s="1"/>
  <c r="A9" i="4" s="1"/>
  <c r="N10" i="4"/>
  <c r="H10" i="4" s="1"/>
  <c r="A10" i="4" s="1"/>
  <c r="P9" i="4"/>
  <c r="P10" i="4"/>
  <c r="Q9" i="4"/>
  <c r="Q10" i="4"/>
  <c r="T9" i="4"/>
  <c r="T10" i="4"/>
  <c r="U9" i="4"/>
  <c r="U10" i="4"/>
  <c r="D5" i="4"/>
  <c r="G5" i="4"/>
  <c r="B5" i="4" s="1"/>
  <c r="I5" i="4"/>
  <c r="J5" i="4" s="1"/>
  <c r="K5" i="4"/>
  <c r="M5" i="4"/>
  <c r="N5" i="4"/>
  <c r="H5" i="4" s="1"/>
  <c r="P5" i="4"/>
  <c r="Q5" i="4"/>
  <c r="T5" i="4"/>
  <c r="U5" i="4"/>
  <c r="I4" i="4"/>
  <c r="J4" i="4" s="1"/>
  <c r="U8" i="4"/>
  <c r="T8" i="4"/>
  <c r="Q8" i="4"/>
  <c r="P8" i="4"/>
  <c r="N8" i="4"/>
  <c r="H8" i="4" s="1"/>
  <c r="A8" i="4" s="1"/>
  <c r="M8" i="4"/>
  <c r="K8" i="4"/>
  <c r="I8" i="4"/>
  <c r="J8" i="4" s="1"/>
  <c r="G8" i="4"/>
  <c r="D8" i="4"/>
  <c r="E8" i="4" s="1"/>
  <c r="U7" i="4"/>
  <c r="T7" i="4"/>
  <c r="Q7" i="4"/>
  <c r="N7" i="4"/>
  <c r="H7" i="4" s="1"/>
  <c r="A7" i="4" s="1"/>
  <c r="M7" i="4"/>
  <c r="K7" i="4"/>
  <c r="I7" i="4"/>
  <c r="J7" i="4" s="1"/>
  <c r="G7" i="4"/>
  <c r="D7" i="4"/>
  <c r="U6" i="4"/>
  <c r="T6" i="4"/>
  <c r="Q6" i="4"/>
  <c r="P6" i="4"/>
  <c r="N6" i="4"/>
  <c r="H6" i="4" s="1"/>
  <c r="A6" i="4" s="1"/>
  <c r="M6" i="4"/>
  <c r="K6" i="4"/>
  <c r="I6" i="4"/>
  <c r="J6" i="4" s="1"/>
  <c r="G6" i="4"/>
  <c r="D6" i="4"/>
  <c r="E6" i="4" s="1"/>
  <c r="U4" i="4"/>
  <c r="T4" i="4"/>
  <c r="Q4" i="4"/>
  <c r="P4" i="4"/>
  <c r="N4" i="4"/>
  <c r="M4" i="4"/>
  <c r="K4" i="4"/>
  <c r="G4" i="4"/>
  <c r="D4" i="4"/>
  <c r="E4" i="4" s="1"/>
  <c r="F4" i="4" s="1"/>
  <c r="R35" i="4" l="1"/>
  <c r="C9" i="4"/>
  <c r="C7" i="4"/>
  <c r="V8" i="4"/>
  <c r="C8" i="4"/>
  <c r="O35" i="4"/>
  <c r="B35" i="4"/>
  <c r="S35" i="4"/>
  <c r="V27" i="4"/>
  <c r="R23" i="4"/>
  <c r="R27" i="4"/>
  <c r="E35" i="4"/>
  <c r="B9" i="4"/>
  <c r="L9" i="4" s="1"/>
  <c r="V23" i="4"/>
  <c r="O27" i="4"/>
  <c r="C27" i="4"/>
  <c r="R24" i="4"/>
  <c r="E27" i="4"/>
  <c r="C6" i="4"/>
  <c r="C10" i="4"/>
  <c r="O23" i="4"/>
  <c r="B27" i="4"/>
  <c r="S27" i="4"/>
  <c r="V24" i="4"/>
  <c r="H24" i="4"/>
  <c r="C24" i="4" s="1"/>
  <c r="H23" i="4"/>
  <c r="C23" i="4" s="1"/>
  <c r="S24" i="4"/>
  <c r="B8" i="4"/>
  <c r="C5" i="4"/>
  <c r="S23" i="4"/>
  <c r="B6" i="4"/>
  <c r="L6" i="4" s="1"/>
  <c r="B10" i="4"/>
  <c r="B7" i="4"/>
  <c r="L7" i="4" s="1"/>
  <c r="E24" i="4"/>
  <c r="E23" i="4"/>
  <c r="V9" i="4"/>
  <c r="O10" i="4"/>
  <c r="O9" i="4"/>
  <c r="R10" i="4"/>
  <c r="R9" i="4"/>
  <c r="S9" i="4"/>
  <c r="S10" i="4"/>
  <c r="V10" i="4"/>
  <c r="R4" i="4"/>
  <c r="O5" i="4"/>
  <c r="S5" i="4"/>
  <c r="V5" i="4"/>
  <c r="V7" i="4"/>
  <c r="O8" i="4"/>
  <c r="L5" i="4"/>
  <c r="V6" i="4"/>
  <c r="R5" i="4"/>
  <c r="V4" i="4"/>
  <c r="E5" i="4"/>
  <c r="F5" i="4" s="1"/>
  <c r="O6" i="4"/>
  <c r="O7" i="4"/>
  <c r="O4" i="4"/>
  <c r="S7" i="4"/>
  <c r="R8" i="4"/>
  <c r="R6" i="4"/>
  <c r="R7" i="4"/>
  <c r="E7" i="4"/>
  <c r="H4" i="4"/>
  <c r="C4" i="4" s="1"/>
  <c r="S6" i="4"/>
  <c r="S8" i="4"/>
  <c r="S4" i="4"/>
  <c r="D30" i="4"/>
  <c r="G30" i="4"/>
  <c r="I30" i="4"/>
  <c r="J30" i="4" s="1"/>
  <c r="K30" i="4"/>
  <c r="M30" i="4"/>
  <c r="N30" i="4"/>
  <c r="P30" i="4"/>
  <c r="Q30" i="4"/>
  <c r="T30" i="4"/>
  <c r="U30" i="4"/>
  <c r="D14" i="4"/>
  <c r="G14" i="4"/>
  <c r="I14" i="4"/>
  <c r="J14" i="4" s="1"/>
  <c r="K14" i="4"/>
  <c r="M14" i="4"/>
  <c r="N14" i="4"/>
  <c r="P14" i="4"/>
  <c r="Q14" i="4"/>
  <c r="T14" i="4"/>
  <c r="U14" i="4"/>
  <c r="D15" i="4"/>
  <c r="G15" i="4"/>
  <c r="I15" i="4"/>
  <c r="J15" i="4" s="1"/>
  <c r="K15" i="4"/>
  <c r="M15" i="4"/>
  <c r="N15" i="4"/>
  <c r="P15" i="4"/>
  <c r="Q15" i="4"/>
  <c r="T15" i="4"/>
  <c r="U15" i="4"/>
  <c r="D20" i="4"/>
  <c r="D21" i="4"/>
  <c r="E21" i="4" s="1"/>
  <c r="D22" i="4"/>
  <c r="D25" i="4"/>
  <c r="G20" i="4"/>
  <c r="G21" i="4"/>
  <c r="G22" i="4"/>
  <c r="G25" i="4"/>
  <c r="I20" i="4"/>
  <c r="J20" i="4" s="1"/>
  <c r="I21" i="4"/>
  <c r="J21" i="4" s="1"/>
  <c r="I22" i="4"/>
  <c r="J22" i="4" s="1"/>
  <c r="I25" i="4"/>
  <c r="J25" i="4" s="1"/>
  <c r="K20" i="4"/>
  <c r="K21" i="4"/>
  <c r="K22" i="4"/>
  <c r="K25" i="4"/>
  <c r="M20" i="4"/>
  <c r="M21" i="4"/>
  <c r="M22" i="4"/>
  <c r="M25" i="4"/>
  <c r="N20" i="4"/>
  <c r="H20" i="4" s="1"/>
  <c r="N21" i="4"/>
  <c r="H21" i="4" s="1"/>
  <c r="N22" i="4"/>
  <c r="H22" i="4" s="1"/>
  <c r="N25" i="4"/>
  <c r="H25" i="4" s="1"/>
  <c r="P20" i="4"/>
  <c r="P21" i="4"/>
  <c r="P22" i="4"/>
  <c r="P25" i="4"/>
  <c r="Q20" i="4"/>
  <c r="Q21" i="4"/>
  <c r="Q22" i="4"/>
  <c r="Q25" i="4"/>
  <c r="T20" i="4"/>
  <c r="T21" i="4"/>
  <c r="T22" i="4"/>
  <c r="T25" i="4"/>
  <c r="U20" i="4"/>
  <c r="U21" i="4"/>
  <c r="U22" i="4"/>
  <c r="U25" i="4"/>
  <c r="D26" i="4"/>
  <c r="E26" i="4" s="1"/>
  <c r="D28" i="4"/>
  <c r="E28" i="4" s="1"/>
  <c r="G26" i="4"/>
  <c r="G28" i="4"/>
  <c r="I26" i="4"/>
  <c r="J26" i="4" s="1"/>
  <c r="I28" i="4"/>
  <c r="J28" i="4" s="1"/>
  <c r="K26" i="4"/>
  <c r="K28" i="4"/>
  <c r="M26" i="4"/>
  <c r="M28" i="4"/>
  <c r="N26" i="4"/>
  <c r="H26" i="4" s="1"/>
  <c r="N28" i="4"/>
  <c r="H28" i="4" s="1"/>
  <c r="P26" i="4"/>
  <c r="P28" i="4"/>
  <c r="Q26" i="4"/>
  <c r="Q28" i="4"/>
  <c r="T26" i="4"/>
  <c r="T28" i="4"/>
  <c r="U26" i="4"/>
  <c r="U28" i="4"/>
  <c r="B23" i="4" l="1"/>
  <c r="L23" i="4" s="1"/>
  <c r="B24" i="4"/>
  <c r="L27" i="4"/>
  <c r="L24" i="4"/>
  <c r="C25" i="4"/>
  <c r="B25" i="4"/>
  <c r="L25" i="4" s="1"/>
  <c r="B4" i="4"/>
  <c r="L4" i="4" s="1"/>
  <c r="B28" i="4"/>
  <c r="C28" i="4"/>
  <c r="B26" i="4"/>
  <c r="L26" i="4" s="1"/>
  <c r="C26" i="4"/>
  <c r="B21" i="4"/>
  <c r="L21" i="4" s="1"/>
  <c r="C21" i="4"/>
  <c r="B22" i="4"/>
  <c r="L22" i="4" s="1"/>
  <c r="C22" i="4"/>
  <c r="C20" i="4"/>
  <c r="B20" i="4"/>
  <c r="L20" i="4" s="1"/>
  <c r="R26" i="4"/>
  <c r="R15" i="4"/>
  <c r="V30" i="4"/>
  <c r="V26" i="4"/>
  <c r="V22" i="4"/>
  <c r="V21" i="4"/>
  <c r="V20" i="4"/>
  <c r="O30" i="4"/>
  <c r="R30" i="4"/>
  <c r="S30" i="4"/>
  <c r="E30" i="4"/>
  <c r="S28" i="4"/>
  <c r="V28" i="4"/>
  <c r="O28" i="4"/>
  <c r="S22" i="4"/>
  <c r="S21" i="4"/>
  <c r="R28" i="4"/>
  <c r="V25" i="4"/>
  <c r="O25" i="4"/>
  <c r="S20" i="4"/>
  <c r="V15" i="4"/>
  <c r="V14" i="4"/>
  <c r="S14" i="4"/>
  <c r="O14" i="4"/>
  <c r="O15" i="4"/>
  <c r="E15" i="4"/>
  <c r="R14" i="4"/>
  <c r="E14" i="4"/>
  <c r="S15" i="4"/>
  <c r="O26" i="4"/>
  <c r="O22" i="4"/>
  <c r="O21" i="4"/>
  <c r="O20" i="4"/>
  <c r="S25" i="4"/>
  <c r="R25" i="4"/>
  <c r="E25" i="4"/>
  <c r="R22" i="4"/>
  <c r="R21" i="4"/>
  <c r="R20" i="4"/>
  <c r="E22" i="4"/>
  <c r="E20" i="4"/>
  <c r="S26" i="4"/>
  <c r="F6" i="4" l="1"/>
  <c r="D13" i="4"/>
  <c r="D18" i="4"/>
  <c r="G13" i="4"/>
  <c r="G18" i="4"/>
  <c r="I13" i="4"/>
  <c r="J13" i="4" s="1"/>
  <c r="I18" i="4"/>
  <c r="J18" i="4" s="1"/>
  <c r="K13" i="4"/>
  <c r="K18" i="4"/>
  <c r="M13" i="4"/>
  <c r="M18" i="4"/>
  <c r="N13" i="4"/>
  <c r="H13" i="4" s="1"/>
  <c r="N18" i="4"/>
  <c r="H18" i="4" s="1"/>
  <c r="P13" i="4"/>
  <c r="P18" i="4"/>
  <c r="Q13" i="4"/>
  <c r="Q18" i="4"/>
  <c r="T13" i="4"/>
  <c r="T18" i="4"/>
  <c r="U13" i="4"/>
  <c r="U18" i="4"/>
  <c r="D12" i="4"/>
  <c r="G12" i="4"/>
  <c r="I12" i="4"/>
  <c r="J12" i="4" s="1"/>
  <c r="K12" i="4"/>
  <c r="M12" i="4"/>
  <c r="N12" i="4"/>
  <c r="H12" i="4" s="1"/>
  <c r="P12" i="4"/>
  <c r="Q12" i="4"/>
  <c r="T12" i="4"/>
  <c r="U12" i="4"/>
  <c r="C12" i="4" l="1"/>
  <c r="B12" i="4"/>
  <c r="B13" i="4"/>
  <c r="L13" i="4" s="1"/>
  <c r="C13" i="4"/>
  <c r="C18" i="4"/>
  <c r="B18" i="4"/>
  <c r="F7" i="4"/>
  <c r="V13" i="4"/>
  <c r="E12" i="4"/>
  <c r="E18" i="4"/>
  <c r="R12" i="4"/>
  <c r="S13" i="4"/>
  <c r="O18" i="4"/>
  <c r="V18" i="4"/>
  <c r="O13" i="4"/>
  <c r="R18" i="4"/>
  <c r="S18" i="4"/>
  <c r="R13" i="4"/>
  <c r="E13" i="4"/>
  <c r="O12" i="4"/>
  <c r="L12" i="4"/>
  <c r="S12" i="4"/>
  <c r="V12" i="4"/>
  <c r="F8" i="4" l="1"/>
  <c r="F9" i="4" s="1"/>
  <c r="F10" i="4" s="1"/>
  <c r="D19" i="4"/>
  <c r="G19" i="4"/>
  <c r="I19" i="4"/>
  <c r="J19" i="4" s="1"/>
  <c r="K19" i="4"/>
  <c r="M19" i="4"/>
  <c r="N19" i="4"/>
  <c r="H19" i="4" s="1"/>
  <c r="P19" i="4"/>
  <c r="Q19" i="4"/>
  <c r="T19" i="4"/>
  <c r="U19" i="4"/>
  <c r="C19" i="4" l="1"/>
  <c r="B19" i="4"/>
  <c r="L18" i="4"/>
  <c r="V19" i="4"/>
  <c r="O19" i="4"/>
  <c r="S19" i="4"/>
  <c r="E19" i="4"/>
  <c r="R19" i="4"/>
  <c r="M11" i="4" l="1"/>
  <c r="M29" i="4"/>
  <c r="M31" i="4"/>
  <c r="M32" i="4"/>
  <c r="M33" i="4"/>
  <c r="M34" i="4"/>
  <c r="M36" i="4"/>
  <c r="M16" i="4"/>
  <c r="M17" i="4"/>
  <c r="N11" i="4"/>
  <c r="H11" i="4" s="1"/>
  <c r="N29" i="4"/>
  <c r="N31" i="4"/>
  <c r="H31" i="4" s="1"/>
  <c r="N32" i="4"/>
  <c r="H32" i="4" s="1"/>
  <c r="N33" i="4"/>
  <c r="H33" i="4" s="1"/>
  <c r="N34" i="4"/>
  <c r="H34" i="4" s="1"/>
  <c r="N36" i="4"/>
  <c r="H36" i="4" s="1"/>
  <c r="N16" i="4"/>
  <c r="H16" i="4" s="1"/>
  <c r="N17" i="4"/>
  <c r="U11" i="4"/>
  <c r="U29" i="4"/>
  <c r="U31" i="4"/>
  <c r="U32" i="4"/>
  <c r="U33" i="4"/>
  <c r="U34" i="4"/>
  <c r="U36" i="4"/>
  <c r="U16" i="4"/>
  <c r="U17" i="4"/>
  <c r="T11" i="4"/>
  <c r="T29" i="4"/>
  <c r="T31" i="4"/>
  <c r="T32" i="4"/>
  <c r="T33" i="4"/>
  <c r="T34" i="4"/>
  <c r="T36" i="4"/>
  <c r="T16" i="4"/>
  <c r="T17" i="4"/>
  <c r="B4" i="3"/>
  <c r="G11" i="4"/>
  <c r="G29" i="4"/>
  <c r="G31" i="4"/>
  <c r="G32" i="4"/>
  <c r="G33" i="4"/>
  <c r="G34" i="4"/>
  <c r="G36" i="4"/>
  <c r="G16" i="4"/>
  <c r="G17" i="4"/>
  <c r="C34" i="4" l="1"/>
  <c r="B34" i="4"/>
  <c r="C33" i="4"/>
  <c r="B33" i="4"/>
  <c r="B32" i="4"/>
  <c r="C32" i="4"/>
  <c r="C11" i="4"/>
  <c r="B11" i="4"/>
  <c r="C36" i="4"/>
  <c r="B36" i="4"/>
  <c r="B31" i="4"/>
  <c r="C31" i="4"/>
  <c r="B16" i="4"/>
  <c r="C16" i="4"/>
  <c r="H14" i="4"/>
  <c r="H30" i="4"/>
  <c r="H15" i="4"/>
  <c r="H29" i="4"/>
  <c r="H17" i="4"/>
  <c r="O34" i="4"/>
  <c r="V16" i="4"/>
  <c r="V32" i="4"/>
  <c r="V11" i="4"/>
  <c r="O17" i="4"/>
  <c r="O33" i="4"/>
  <c r="O16" i="4"/>
  <c r="O32" i="4"/>
  <c r="O11" i="4"/>
  <c r="O31" i="4"/>
  <c r="O36" i="4"/>
  <c r="O29" i="4"/>
  <c r="V36" i="4"/>
  <c r="V29" i="4"/>
  <c r="V34" i="4"/>
  <c r="V31" i="4"/>
  <c r="V17" i="4"/>
  <c r="V33" i="4"/>
  <c r="C30" i="4" l="1"/>
  <c r="B30" i="4"/>
  <c r="C29" i="4"/>
  <c r="B29" i="4"/>
  <c r="C17" i="4"/>
  <c r="B17" i="4"/>
  <c r="C15" i="4"/>
  <c r="B15" i="4"/>
  <c r="B14" i="4"/>
  <c r="L14" i="4" s="1"/>
  <c r="C14" i="4"/>
  <c r="K11" i="4"/>
  <c r="K29" i="4"/>
  <c r="K31" i="4"/>
  <c r="K32" i="4"/>
  <c r="K33" i="4"/>
  <c r="K34" i="4"/>
  <c r="K36" i="4"/>
  <c r="K16" i="4"/>
  <c r="K17" i="4"/>
  <c r="Q11" i="4"/>
  <c r="Q29" i="4"/>
  <c r="Q31" i="4"/>
  <c r="Q32" i="4"/>
  <c r="Q33" i="4"/>
  <c r="Q34" i="4"/>
  <c r="Q36" i="4"/>
  <c r="Q16" i="4"/>
  <c r="Q17" i="4"/>
  <c r="P11" i="4"/>
  <c r="P29" i="4"/>
  <c r="P31" i="4"/>
  <c r="P32" i="4"/>
  <c r="P33" i="4"/>
  <c r="P34" i="4"/>
  <c r="P36" i="4"/>
  <c r="P16" i="4"/>
  <c r="P17" i="4"/>
  <c r="D32" i="4"/>
  <c r="D11" i="4"/>
  <c r="D31" i="4"/>
  <c r="L30" i="4" s="1"/>
  <c r="D36" i="4"/>
  <c r="L35" i="4" s="1"/>
  <c r="D33" i="4"/>
  <c r="D34" i="4"/>
  <c r="D16" i="4"/>
  <c r="D17" i="4"/>
  <c r="E17" i="4" s="1"/>
  <c r="D29" i="4"/>
  <c r="L28" i="4" s="1"/>
  <c r="L8" i="4" l="1"/>
  <c r="L10" i="4"/>
  <c r="L15" i="4"/>
  <c r="E29" i="4"/>
  <c r="L19" i="4"/>
  <c r="E31" i="4"/>
  <c r="I31" i="4"/>
  <c r="J31" i="4" s="1"/>
  <c r="I36" i="4"/>
  <c r="J36" i="4" s="1"/>
  <c r="I29" i="4"/>
  <c r="J29" i="4" s="1"/>
  <c r="I34" i="4"/>
  <c r="J34" i="4" s="1"/>
  <c r="I17" i="4"/>
  <c r="J17" i="4" s="1"/>
  <c r="I33" i="4"/>
  <c r="J33" i="4" s="1"/>
  <c r="I16" i="4"/>
  <c r="J16" i="4" s="1"/>
  <c r="I32" i="4"/>
  <c r="J32" i="4" s="1"/>
  <c r="I11" i="4"/>
  <c r="J11" i="4" s="1"/>
  <c r="S16" i="4"/>
  <c r="S33" i="4"/>
  <c r="R16" i="4"/>
  <c r="S36" i="4"/>
  <c r="S29" i="4"/>
  <c r="S17" i="4"/>
  <c r="S34" i="4"/>
  <c r="R11" i="4"/>
  <c r="S32" i="4"/>
  <c r="S11" i="4"/>
  <c r="S31" i="4"/>
  <c r="R33" i="4"/>
  <c r="L34" i="4"/>
  <c r="L36" i="4"/>
  <c r="L32" i="4"/>
  <c r="R32" i="4"/>
  <c r="L33" i="4"/>
  <c r="R31" i="4"/>
  <c r="R36" i="4"/>
  <c r="R29" i="4"/>
  <c r="L16" i="4"/>
  <c r="R17" i="4"/>
  <c r="R34" i="4"/>
  <c r="L31" i="4"/>
  <c r="E36" i="4"/>
  <c r="E34" i="4"/>
  <c r="E16" i="4"/>
  <c r="E33" i="4"/>
  <c r="E32" i="4"/>
  <c r="E11" i="4"/>
  <c r="F11" i="4" s="1"/>
  <c r="F12" i="4" l="1"/>
  <c r="L29" i="4"/>
  <c r="F13" i="4" l="1"/>
  <c r="F14" i="4" s="1"/>
  <c r="L11" i="4"/>
  <c r="F15" i="4" l="1"/>
  <c r="L17" i="4" l="1"/>
  <c r="F16" i="4" l="1"/>
  <c r="F17" i="4" l="1"/>
  <c r="F18" i="4" l="1"/>
  <c r="F19" i="4" l="1"/>
  <c r="F20" i="4" s="1"/>
  <c r="F21" i="4" l="1"/>
  <c r="F22" i="4" l="1"/>
  <c r="F23" i="4" s="1"/>
  <c r="F24" i="4" l="1"/>
  <c r="F25" i="4" s="1"/>
  <c r="F26" i="4" s="1"/>
  <c r="F27" i="4" s="1"/>
  <c r="F28" i="4" l="1"/>
  <c r="F29" i="4" s="1"/>
  <c r="F30" i="4" l="1"/>
  <c r="F31" i="4" l="1"/>
  <c r="F32" i="4" l="1"/>
  <c r="F33" i="4" s="1"/>
  <c r="F34" i="4" l="1"/>
  <c r="F35" i="4" s="1"/>
  <c r="F3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A3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 xml:space="preserve">空欄にすると、Q-nが表示される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3000000}" keepAlive="1" name="クエリ - 選択肢PD用" description="ブック内の '選択肢PD用' クエリへの接続です。" type="5" refreshedVersion="6" background="1" saveData="1">
    <dbPr connection="Provider=Microsoft.Mashup.OleDb.1;Data Source=$Workbook$;Location=選択肢PD用;Extended Properties=&quot;&quot;" command="SELECT * FROM [選択肢PD用]"/>
  </connection>
</connections>
</file>

<file path=xl/sharedStrings.xml><?xml version="1.0" encoding="utf-8"?>
<sst xmlns="http://schemas.openxmlformats.org/spreadsheetml/2006/main" count="199" uniqueCount="158">
  <si>
    <t>回答入力単位・形式</t>
    <rPh sb="0" eb="2">
      <t>カイトウ</t>
    </rPh>
    <rPh sb="2" eb="4">
      <t>ニュウリョク</t>
    </rPh>
    <rPh sb="4" eb="6">
      <t>タンイ</t>
    </rPh>
    <rPh sb="7" eb="9">
      <t>ケイシキ</t>
    </rPh>
    <phoneticPr fontId="1"/>
  </si>
  <si>
    <t>IsQuestion</t>
    <phoneticPr fontId="1"/>
  </si>
  <si>
    <t>SEQ</t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</si>
  <si>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</si>
  <si>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</si>
  <si>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法人番号</t>
    <rPh sb="0" eb="2">
      <t>ホウジン</t>
    </rPh>
    <rPh sb="2" eb="4">
      <t>バンゴウ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</si>
  <si>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</si>
  <si>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</si>
  <si>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</si>
  <si>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担当部署住所</t>
    <rPh sb="0" eb="2">
      <t>タントウ</t>
    </rPh>
    <rPh sb="2" eb="4">
      <t>ブショ</t>
    </rPh>
    <rPh sb="4" eb="6">
      <t>ジュウショ</t>
    </rPh>
    <phoneticPr fontId="1"/>
  </si>
  <si>
    <t>担当部署郵便番号</t>
    <rPh sb="0" eb="2">
      <t>タントウ</t>
    </rPh>
    <rPh sb="2" eb="4">
      <t>ブショ</t>
    </rPh>
    <rPh sb="4" eb="6">
      <t>ユウビン</t>
    </rPh>
    <rPh sb="6" eb="8">
      <t>バンゴウ</t>
    </rPh>
    <phoneticPr fontId="1"/>
  </si>
  <si>
    <t>E-mail</t>
    <phoneticPr fontId="1"/>
  </si>
  <si>
    <t>担当部署電話番号</t>
    <rPh sb="0" eb="2">
      <t>タントウ</t>
    </rPh>
    <rPh sb="2" eb="4">
      <t>ブショ</t>
    </rPh>
    <rPh sb="4" eb="6">
      <t>デンワ</t>
    </rPh>
    <rPh sb="6" eb="8">
      <t>バンゴウ</t>
    </rPh>
    <phoneticPr fontId="1"/>
  </si>
  <si>
    <t>リスト</t>
    <phoneticPr fontId="1"/>
  </si>
  <si>
    <t>※</t>
  </si>
  <si>
    <t xml:space="preserve">▼次からお選びください
</t>
  </si>
  <si>
    <t>★</t>
  </si>
  <si>
    <t>★</t>
    <phoneticPr fontId="1"/>
  </si>
  <si>
    <t>列1</t>
  </si>
  <si>
    <t>補足説明</t>
    <rPh sb="0" eb="2">
      <t>ホソク</t>
    </rPh>
    <rPh sb="2" eb="4">
      <t>セツメイ</t>
    </rPh>
    <phoneticPr fontId="1"/>
  </si>
  <si>
    <t>補足</t>
    <rPh sb="0" eb="2">
      <t>ホソク</t>
    </rPh>
    <phoneticPr fontId="1"/>
  </si>
  <si>
    <t>CountUp</t>
    <phoneticPr fontId="1"/>
  </si>
  <si>
    <t>F改行</t>
    <rPh sb="1" eb="3">
      <t>カイギョウ</t>
    </rPh>
    <phoneticPr fontId="1"/>
  </si>
  <si>
    <t>F回答漏れ-必須</t>
    <rPh sb="1" eb="3">
      <t>カイトウ</t>
    </rPh>
    <rPh sb="3" eb="4">
      <t>モ</t>
    </rPh>
    <phoneticPr fontId="1"/>
  </si>
  <si>
    <t>F回答漏れ-条件あり</t>
    <rPh sb="1" eb="3">
      <t>カイトウ</t>
    </rPh>
    <rPh sb="3" eb="4">
      <t>モ</t>
    </rPh>
    <rPh sb="6" eb="8">
      <t>ジョウケン</t>
    </rPh>
    <phoneticPr fontId="1"/>
  </si>
  <si>
    <t>項目名</t>
    <rPh sb="0" eb="2">
      <t>コウモク</t>
    </rPh>
    <rPh sb="2" eb="3">
      <t>メイ</t>
    </rPh>
    <phoneticPr fontId="1"/>
  </si>
  <si>
    <t>値</t>
    <rPh sb="0" eb="1">
      <t>アタイ</t>
    </rPh>
    <phoneticPr fontId="1"/>
  </si>
  <si>
    <t>役割</t>
    <rPh sb="0" eb="2">
      <t>ヤクワリ</t>
    </rPh>
    <phoneticPr fontId="1"/>
  </si>
  <si>
    <t>見出し</t>
    <rPh sb="0" eb="2">
      <t>ミダ</t>
    </rPh>
    <phoneticPr fontId="1"/>
  </si>
  <si>
    <t>選択肢</t>
    <rPh sb="0" eb="3">
      <t>センタクシ</t>
    </rPh>
    <phoneticPr fontId="1"/>
  </si>
  <si>
    <t>説明</t>
    <rPh sb="0" eb="2">
      <t>セツメイ</t>
    </rPh>
    <phoneticPr fontId="1"/>
  </si>
  <si>
    <t>PD補足</t>
    <rPh sb="2" eb="4">
      <t>ホソク</t>
    </rPh>
    <phoneticPr fontId="1"/>
  </si>
  <si>
    <t>F見出し</t>
    <rPh sb="1" eb="3">
      <t>ミダ</t>
    </rPh>
    <phoneticPr fontId="1"/>
  </si>
  <si>
    <t>[詳細は補足説明へ記載]</t>
  </si>
  <si>
    <t>設定値</t>
    <rPh sb="0" eb="3">
      <t>セッテイチ</t>
    </rPh>
    <phoneticPr fontId="1"/>
  </si>
  <si>
    <t>F要補足説明</t>
    <rPh sb="1" eb="2">
      <t>ヨウ</t>
    </rPh>
    <rPh sb="2" eb="4">
      <t>ホソク</t>
    </rPh>
    <rPh sb="4" eb="6">
      <t>セツメイ</t>
    </rPh>
    <phoneticPr fontId="1"/>
  </si>
  <si>
    <t>選択肢</t>
  </si>
  <si>
    <t>選択肢個数</t>
  </si>
  <si>
    <t>選択肢分割.1</t>
  </si>
  <si>
    <t>選択肢分割.2</t>
  </si>
  <si>
    <t>選択肢分割.3</t>
  </si>
  <si>
    <t>選択肢分割.4</t>
  </si>
  <si>
    <t>選択肢PD起点</t>
    <rPh sb="0" eb="3">
      <t>センタクシ</t>
    </rPh>
    <rPh sb="5" eb="7">
      <t>キテン</t>
    </rPh>
    <phoneticPr fontId="1"/>
  </si>
  <si>
    <t>選択肢PD行番号</t>
    <rPh sb="0" eb="3">
      <t>センタクシ</t>
    </rPh>
    <rPh sb="5" eb="6">
      <t>ギョウ</t>
    </rPh>
    <rPh sb="6" eb="8">
      <t>バンゴウ</t>
    </rPh>
    <phoneticPr fontId="1"/>
  </si>
  <si>
    <t>選択肢PD個数</t>
    <rPh sb="0" eb="3">
      <t>センタクシ</t>
    </rPh>
    <rPh sb="5" eb="7">
      <t>コスウ</t>
    </rPh>
    <phoneticPr fontId="1"/>
  </si>
  <si>
    <t>表示形式_照会事項補足</t>
    <rPh sb="0" eb="2">
      <t>ヒョウジ</t>
    </rPh>
    <rPh sb="2" eb="4">
      <t>ケイシキ</t>
    </rPh>
    <rPh sb="5" eb="7">
      <t>ショウカイ</t>
    </rPh>
    <rPh sb="7" eb="9">
      <t>ジコウ</t>
    </rPh>
    <rPh sb="9" eb="11">
      <t>ホソク</t>
    </rPh>
    <phoneticPr fontId="1"/>
  </si>
  <si>
    <t>照会事項補足</t>
    <rPh sb="0" eb="2">
      <t>ショウカイ</t>
    </rPh>
    <rPh sb="2" eb="4">
      <t>ジコウ</t>
    </rPh>
    <rPh sb="4" eb="6">
      <t>ホソク</t>
    </rPh>
    <phoneticPr fontId="1"/>
  </si>
  <si>
    <t>;;;@　</t>
    <phoneticPr fontId="1"/>
  </si>
  <si>
    <t>照会事項選択肢</t>
    <rPh sb="0" eb="2">
      <t>ショウカイ</t>
    </rPh>
    <rPh sb="2" eb="4">
      <t>ジコウ</t>
    </rPh>
    <rPh sb="4" eb="7">
      <t>センタクシ</t>
    </rPh>
    <phoneticPr fontId="1"/>
  </si>
  <si>
    <t>改行</t>
    <rPh sb="0" eb="2">
      <t>カイギョウ</t>
    </rPh>
    <phoneticPr fontId="1"/>
  </si>
  <si>
    <t>選択</t>
    <rPh sb="0" eb="2">
      <t>センタク</t>
    </rPh>
    <phoneticPr fontId="1"/>
  </si>
  <si>
    <t>Keyword変換前_要補足説明</t>
    <rPh sb="7" eb="9">
      <t>ヘンカン</t>
    </rPh>
    <rPh sb="9" eb="10">
      <t>マエ</t>
    </rPh>
    <rPh sb="11" eb="12">
      <t>ヨウ</t>
    </rPh>
    <rPh sb="12" eb="14">
      <t>ホソク</t>
    </rPh>
    <rPh sb="14" eb="16">
      <t>セツメイ</t>
    </rPh>
    <phoneticPr fontId="1"/>
  </si>
  <si>
    <t>Keyword変換後_要補足説明</t>
    <rPh sb="7" eb="9">
      <t>ヘンカン</t>
    </rPh>
    <rPh sb="9" eb="10">
      <t>ゴ</t>
    </rPh>
    <rPh sb="11" eb="12">
      <t>ヨウ</t>
    </rPh>
    <rPh sb="12" eb="14">
      <t>ホソク</t>
    </rPh>
    <rPh sb="14" eb="16">
      <t>セツメイ</t>
    </rPh>
    <phoneticPr fontId="1"/>
  </si>
  <si>
    <t>[]</t>
    <phoneticPr fontId="1"/>
  </si>
  <si>
    <t>Fwk要回答条件あり</t>
    <rPh sb="3" eb="6">
      <t>ヨウカイトウ</t>
    </rPh>
    <rPh sb="6" eb="8">
      <t>ジョウケン</t>
    </rPh>
    <phoneticPr fontId="1"/>
  </si>
  <si>
    <t>Fwk回答欄空き</t>
    <rPh sb="3" eb="5">
      <t>カイトウ</t>
    </rPh>
    <rPh sb="5" eb="6">
      <t>ラン</t>
    </rPh>
    <rPh sb="6" eb="7">
      <t>ア</t>
    </rPh>
    <phoneticPr fontId="1"/>
  </si>
  <si>
    <t>Fwk要補足説明</t>
  </si>
  <si>
    <t>Fwk補足説明空き</t>
    <rPh sb="3" eb="7">
      <t>ホソクセツメイ</t>
    </rPh>
    <rPh sb="7" eb="8">
      <t>ア</t>
    </rPh>
    <phoneticPr fontId="1"/>
  </si>
  <si>
    <t>Keyword条件_回答形式選択</t>
    <rPh sb="7" eb="9">
      <t>ジョウケン</t>
    </rPh>
    <rPh sb="10" eb="12">
      <t>カイトウ</t>
    </rPh>
    <rPh sb="12" eb="14">
      <t>ケイシキ</t>
    </rPh>
    <rPh sb="14" eb="16">
      <t>センタク</t>
    </rPh>
    <phoneticPr fontId="1"/>
  </si>
  <si>
    <t>Fwk選択肢あり</t>
    <rPh sb="3" eb="6">
      <t>センタクシ</t>
    </rPh>
    <phoneticPr fontId="1"/>
  </si>
  <si>
    <t>Fwk回答形式選択</t>
    <rPh sb="3" eb="5">
      <t>カイトウ</t>
    </rPh>
    <rPh sb="5" eb="7">
      <t>ケイシキ</t>
    </rPh>
    <rPh sb="7" eb="9">
      <t>センタク</t>
    </rPh>
    <phoneticPr fontId="1"/>
  </si>
  <si>
    <t>F選択肢不備</t>
    <rPh sb="1" eb="4">
      <t>センタクシ</t>
    </rPh>
    <rPh sb="4" eb="6">
      <t>フビ</t>
    </rPh>
    <phoneticPr fontId="1"/>
  </si>
  <si>
    <t>Keyword質問事項_選択肢</t>
    <rPh sb="7" eb="9">
      <t>シツモン</t>
    </rPh>
    <rPh sb="9" eb="11">
      <t>ジコウ</t>
    </rPh>
    <rPh sb="12" eb="15">
      <t>センタクシ</t>
    </rPh>
    <phoneticPr fontId="1"/>
  </si>
  <si>
    <t>★</t>
    <phoneticPr fontId="1"/>
  </si>
  <si>
    <t>自由記述</t>
    <rPh sb="0" eb="4">
      <t>ジユウキジュツ</t>
    </rPh>
    <phoneticPr fontId="1"/>
  </si>
  <si>
    <t>【凡例】　赤：必須入力</t>
    <rPh sb="5" eb="6">
      <t>アカ</t>
    </rPh>
    <rPh sb="7" eb="11">
      <t>ヒッスニュウリョク</t>
    </rPh>
    <phoneticPr fontId="1"/>
  </si>
  <si>
    <t>　　　　　 黄：任意入力</t>
    <rPh sb="6" eb="7">
      <t>キ</t>
    </rPh>
    <rPh sb="8" eb="10">
      <t>ニンイ</t>
    </rPh>
    <rPh sb="10" eb="12">
      <t>ニュウリョク</t>
    </rPh>
    <phoneticPr fontId="1"/>
  </si>
  <si>
    <t>※回答欄に書ききれない場合は、情報提供資料（任意様式）の掲載ページの項番を記載するなどして回答をお願いします。以下の欄も同様にお願いします。</t>
    <rPh sb="1" eb="4">
      <t>カイトウラン</t>
    </rPh>
    <rPh sb="5" eb="6">
      <t>カ</t>
    </rPh>
    <rPh sb="11" eb="13">
      <t>バアイ</t>
    </rPh>
    <rPh sb="15" eb="21">
      <t>ジョウホウテイキョウシリョウ</t>
    </rPh>
    <rPh sb="22" eb="26">
      <t>ニンイヨウシキ</t>
    </rPh>
    <rPh sb="28" eb="30">
      <t>ケイサイ</t>
    </rPh>
    <rPh sb="34" eb="36">
      <t>コウバン</t>
    </rPh>
    <rPh sb="37" eb="39">
      <t>キサイ</t>
    </rPh>
    <rPh sb="45" eb="47">
      <t>カイトウ</t>
    </rPh>
    <rPh sb="49" eb="50">
      <t>ネガ</t>
    </rPh>
    <rPh sb="55" eb="57">
      <t>イカ</t>
    </rPh>
    <rPh sb="58" eb="59">
      <t>ラン</t>
    </rPh>
    <rPh sb="60" eb="62">
      <t>ドウヨウ</t>
    </rPh>
    <rPh sb="64" eb="65">
      <t>ネガ</t>
    </rPh>
    <phoneticPr fontId="1"/>
  </si>
  <si>
    <t>紙で受領した通知、請求書等は、本市の既存の複合機からスキャニング（スキャンデータ取り込み）により電子化できます。
既存複合機のメーカー、型式は次のとおりです。
【レーザー複合機】
メーカー：株式会社リコー
型式：IMC4500F、IMC3000F
【インクジェット複合機】
メーカー：セイコーエプソン株式会社
型式：LX-10050MF
オプション：Document Capture Pro
スキャン後の電子データの、原本としての取り扱い等についてご記載ください。</t>
    <phoneticPr fontId="1"/>
  </si>
  <si>
    <t xml:space="preserve"> A-1 </t>
  </si>
  <si>
    <t xml:space="preserve"> A-2 </t>
  </si>
  <si>
    <t xml:space="preserve"> A-3 </t>
  </si>
  <si>
    <t xml:space="preserve"> A-4 </t>
  </si>
  <si>
    <t xml:space="preserve"> A-5 </t>
  </si>
  <si>
    <t>項番</t>
    <rPh sb="0" eb="2">
      <t>コウバン</t>
    </rPh>
    <phoneticPr fontId="1"/>
  </si>
  <si>
    <t>確認事項</t>
    <rPh sb="0" eb="4">
      <t>カクニンジコウ</t>
    </rPh>
    <phoneticPr fontId="1"/>
  </si>
  <si>
    <t xml:space="preserve"> サービス名</t>
  </si>
  <si>
    <t xml:space="preserve"> 提案するサービスの名称、概要・特徴は。</t>
  </si>
  <si>
    <t xml:space="preserve"> メタデータを付与されたスキャン後の電子データを原本管理するために、既存複合機に不足する機能はあるか。実現するための必要な機能や、貴社が想定する代替手段は。 </t>
  </si>
  <si>
    <t xml:space="preserve"> 既存複合機でスキャンした紙の画像に付与されたメタデータの自動取り込み機能はあるか。その内容は。</t>
  </si>
  <si>
    <t xml:space="preserve"> 既存複合機からスキャンして取り込んだ際、紙を廃棄して電子データを原本として安全に管理・運用できる機能や実績はあるか。その内容は。 </t>
  </si>
  <si>
    <t xml:space="preserve"> 既存複合機によらす、貴社が推奨する手段はあるか。その内容は。 </t>
  </si>
  <si>
    <t>確認事項入力用</t>
    <rPh sb="0" eb="2">
      <t>カクニン</t>
    </rPh>
    <rPh sb="2" eb="4">
      <t>ジコウ</t>
    </rPh>
    <rPh sb="4" eb="6">
      <t>ニュウリョク</t>
    </rPh>
    <rPh sb="6" eb="7">
      <t>ヨウ</t>
    </rPh>
    <phoneticPr fontId="1"/>
  </si>
  <si>
    <t>項目入力用</t>
    <rPh sb="0" eb="2">
      <t>コウモク</t>
    </rPh>
    <rPh sb="2" eb="5">
      <t>ニュウリョクヨウ</t>
    </rPh>
    <phoneticPr fontId="1"/>
  </si>
  <si>
    <t>Ｂ．電子文書の保存要件への適合状況</t>
  </si>
  <si>
    <t xml:space="preserve"> 記録されたデータの訂正・削除を行った場合、その履歴がシステム上で確認できるか、あるいは訂正・削除ができない仕組み（またはタイムスタンプ等の付与）になっているか。 </t>
  </si>
  <si>
    <t xml:space="preserve"> B-1の「訂正・削除ができない仕組み（またはタイムスタンプ等の付与）」機能を有する場合、その確定させるタイミングはいつか。その仕様を。</t>
  </si>
  <si>
    <t xml:space="preserve"> スキャナ保存や電子データに対して、長期タイムスタンプの付与、または自動履歴管理など、同等の要件を満たす機能はあるか。 </t>
  </si>
  <si>
    <t xml:space="preserve"> 貴社製品上で処理・管理するデータについて、PDF形式での出力に対応し、出力データに対するタイムスタンプの付与や電子署名（またはそれに準ずる検証手段）の付与等はできるか。その仕様と運用方法は。 </t>
  </si>
  <si>
    <t xml:space="preserve"> 「文書発送日」「送付先」「件名」および主要なメタデータや複合条件による検索ができるか。その仕様は。 </t>
  </si>
  <si>
    <t xml:space="preserve"> 文書本文の中身のキーワードから検索はできるか。その仕様は。 </t>
  </si>
  <si>
    <t xml:space="preserve"> 貴社製品内に保存されたデータを、監査や会計検査等の際に速やかに画面表示および書面・データで出力・提示できるか。 </t>
  </si>
  <si>
    <t xml:space="preserve"> B-1 </t>
  </si>
  <si>
    <t xml:space="preserve"> B-2 </t>
  </si>
  <si>
    <t xml:space="preserve"> B-3 </t>
  </si>
  <si>
    <t xml:space="preserve"> B-4 </t>
  </si>
  <si>
    <t xml:space="preserve"> B-5 </t>
  </si>
  <si>
    <t xml:space="preserve"> B-6</t>
  </si>
  <si>
    <t xml:space="preserve"> B-7</t>
  </si>
  <si>
    <t>Ａ．文書の電子化に関する照会</t>
    <phoneticPr fontId="1"/>
  </si>
  <si>
    <t>Ｃ．電子決裁システムの要件</t>
  </si>
  <si>
    <t xml:space="preserve"> システム名</t>
  </si>
  <si>
    <t xml:space="preserve"> 提案するシステムの名称、概要・特徴は。</t>
  </si>
  <si>
    <t xml:space="preserve"> 合議、代決、後閲、回議などの様々な決裁ルートや、組織改編・人事異動時の権限移行に対応できるか。 </t>
  </si>
  <si>
    <t xml:space="preserve"> 文書のライフサイクル（収受、起案、決裁、保存、廃棄）を一元管理できるか。 </t>
  </si>
  <si>
    <t xml:space="preserve"> C-2において、文書ファイリングはどのように管理するか。文書のメタデータ、その後取得した管理番号、保存場所も一元管理できるか。本市で導入中のマニュアルは別添１のとおり。 </t>
  </si>
  <si>
    <t xml:space="preserve"> C-3において、当市のファイルサーバへ外部出力できる機能はあるか。それは個別、一括出力できるか。 </t>
  </si>
  <si>
    <t xml:space="preserve"> C-1 </t>
  </si>
  <si>
    <t xml:space="preserve"> C-2 </t>
  </si>
  <si>
    <t xml:space="preserve"> C-3 </t>
  </si>
  <si>
    <t xml:space="preserve"> C-4 </t>
  </si>
  <si>
    <t xml:space="preserve"> C-5 </t>
  </si>
  <si>
    <t>Ｄ．規格、認証制度への対応状況</t>
  </si>
  <si>
    <t xml:space="preserve"> 国際規格のISO 15489-1:2016　への準拠状況、もしくはそれに代わる対応状況は。 </t>
  </si>
  <si>
    <t xml:space="preserve"> 公益社団法人日本文書情報マネジメント協会（JIIMA）が証明するJIIMA認証への準拠状況、もしくはそれに代わる対応状況は。 </t>
  </si>
  <si>
    <t xml:space="preserve"> D-1 </t>
  </si>
  <si>
    <t xml:space="preserve"> D-2 </t>
  </si>
  <si>
    <t>Ｅ．提供形態・セキュリティ</t>
  </si>
  <si>
    <t xml:space="preserve"> オンプレミス版またはLGWAN-ASPサービスのどちらで提供可能か。 </t>
  </si>
  <si>
    <t xml:space="preserve"> アクセス権限管理（ロール別・部署別）、通信の暗号化（SSL/TLS）、データのバックアップ方針について。 </t>
  </si>
  <si>
    <t xml:space="preserve"> 職員の権限に応じた厳格なアクセス制御（多要素認証など）や、操作ログの取得・長期保存ができるか。 </t>
  </si>
  <si>
    <t xml:space="preserve"> E-1 </t>
  </si>
  <si>
    <t xml:space="preserve"> E-2 </t>
  </si>
  <si>
    <t xml:space="preserve"> E-3 </t>
  </si>
  <si>
    <t>Ｆ．導入スケジュール・支援体制、費用等</t>
  </si>
  <si>
    <t xml:space="preserve"> 標準導入期間 </t>
  </si>
  <si>
    <t xml:space="preserve"> 契約から要件定義、設定、テストを経て本番稼働に至るまでの標準的な期間（目安）。 </t>
  </si>
  <si>
    <t xml:space="preserve"> サポート体制 </t>
  </si>
  <si>
    <t xml:space="preserve"> 導入前の研修支援、運用開始後のヘルプデスク対応、バージョンアップ等対応について。 </t>
  </si>
  <si>
    <t xml:space="preserve"> 見積り、費用 </t>
  </si>
  <si>
    <t xml:space="preserve"> 自治体への導入実績 </t>
  </si>
  <si>
    <t xml:space="preserve"> 全国の自治体における導入実績はあるか。その内容は。 </t>
  </si>
  <si>
    <t xml:space="preserve"> F-1 </t>
  </si>
  <si>
    <t xml:space="preserve"> F-2 </t>
  </si>
  <si>
    <t xml:space="preserve"> F-3 </t>
  </si>
  <si>
    <t xml:space="preserve"> F-4 </t>
  </si>
  <si>
    <t>項番入力用</t>
    <rPh sb="0" eb="2">
      <t>コウバン</t>
    </rPh>
    <rPh sb="2" eb="4">
      <t>ニュウリョク</t>
    </rPh>
    <rPh sb="4" eb="5">
      <t>ヨウ</t>
    </rPh>
    <phoneticPr fontId="1"/>
  </si>
  <si>
    <t/>
  </si>
  <si>
    <t>◤ 複合機に求める機能 ◢</t>
  </si>
  <si>
    <t>◤ 自動取り込み機能 ◢</t>
  </si>
  <si>
    <t>◤ 原本管理 ◢</t>
  </si>
  <si>
    <t>◤ 既存複合によらない電子化 ◢</t>
  </si>
  <si>
    <t>◤ 完全性の確保（改ざん防止策） ◢</t>
  </si>
  <si>
    <t>◤完全性の確保（改ざん防止策）◢</t>
  </si>
  <si>
    <t>◤ 真正性の確保（タイムスタンプ等） ◢</t>
  </si>
  <si>
    <t>◤ 真正性の確保（PDF出力・署名等） ◢</t>
  </si>
  <si>
    <t>◤ 検索性の確保（検索要件） ◢</t>
  </si>
  <si>
    <t>◤ 可視性の確保（ディスプレイ等対応） ◢</t>
  </si>
  <si>
    <t>◤ 決裁ルート・職務権限 ◢</t>
  </si>
  <si>
    <t>◤ 文書のライフサイクル ◢</t>
  </si>
  <si>
    <t>◤ ISO 15489-1:2016 ◢</t>
  </si>
  <si>
    <t>◤ JIIMA認証 ◢</t>
  </si>
  <si>
    <t>◤ 提供形態 ◢</t>
  </si>
  <si>
    <t>◤ セキュリティ対策 ◢</t>
  </si>
  <si>
    <t>◤ アクセス制御・監視 ◢</t>
  </si>
  <si>
    <t xml:space="preserve"> ご回答欄【単独完結パターン】 </t>
    <phoneticPr fontId="1"/>
  </si>
  <si>
    <t xml:space="preserve"> ご回答欄【複数連携パターン】 </t>
    <phoneticPr fontId="1"/>
  </si>
  <si>
    <t xml:space="preserve"> イニシャル、ランニングの（保守・ライセンス、導入支援等）はどのくらいか。必要とする経費一式を（大項目での概算見積書で可）。複数連携パターンは、連携先の経費も可能な範囲で。できない場合はその旨を。</t>
    <rPh sb="62" eb="66">
      <t>フクスウレンケイ</t>
    </rPh>
    <rPh sb="72" eb="75">
      <t>レンケイサキ</t>
    </rPh>
    <rPh sb="76" eb="78">
      <t>ケイヒ</t>
    </rPh>
    <rPh sb="79" eb="81">
      <t>カノウ</t>
    </rPh>
    <rPh sb="82" eb="84">
      <t>ハンイ</t>
    </rPh>
    <rPh sb="90" eb="92">
      <t>バアイ</t>
    </rPh>
    <rPh sb="95" eb="96">
      <t>ムネ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</si>
</sst>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Q-&quot;0"/>
  </numFmts>
  <fonts count="6">
    <font>
      <sz val="11"/>
      <color theme="1"/>
      <name val="Meiryo UI"/>
      <family val="2"/>
      <scheme val="minor"/>
    </font>
    <font>
      <sz val="6"/>
      <name val="Meiryo UI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theme="1"/>
      <name val="Meiryo UI"/>
      <family val="2"/>
      <scheme val="minor"/>
    </font>
    <font>
      <sz val="11"/>
      <name val="Meiryo UI"/>
      <family val="2"/>
      <scheme val="minor"/>
    </font>
    <font>
      <sz val="11"/>
      <name val="Meiryo U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0"/>
      </top>
      <bottom/>
      <diagonal/>
    </border>
  </borders>
  <cellStyleXfs count="2">
    <xf numFmtId="0" fontId="0" fillId="0" borderId="0">
      <alignment vertical="top"/>
    </xf>
    <xf numFmtId="38" fontId="3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NumberFormat="1">
      <alignment vertical="top"/>
    </xf>
    <xf numFmtId="0" fontId="0" fillId="0" borderId="0" xfId="0" applyFill="1">
      <alignment vertical="top"/>
    </xf>
    <xf numFmtId="0" fontId="0" fillId="0" borderId="0" xfId="0" applyBorder="1" applyAlignment="1">
      <alignment vertical="top" wrapText="1"/>
    </xf>
    <xf numFmtId="0" fontId="0" fillId="2" borderId="0" xfId="0" applyFill="1">
      <alignment vertical="top"/>
    </xf>
    <xf numFmtId="0" fontId="0" fillId="0" borderId="0" xfId="0" applyAlignment="1">
      <alignment horizontal="right" vertical="top"/>
    </xf>
    <xf numFmtId="0" fontId="0" fillId="3" borderId="0" xfId="0" applyFill="1">
      <alignment vertical="top"/>
    </xf>
    <xf numFmtId="0" fontId="0" fillId="0" borderId="0" xfId="0" quotePrefix="1">
      <alignment vertical="top"/>
    </xf>
    <xf numFmtId="0" fontId="0" fillId="0" borderId="0" xfId="0" applyAlignment="1">
      <alignment horizontal="right" vertical="top" wrapText="1"/>
    </xf>
    <xf numFmtId="176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NumberFormat="1" applyFont="1" applyAlignment="1">
      <alignment vertical="top" wrapText="1"/>
    </xf>
    <xf numFmtId="0" fontId="5" fillId="0" borderId="0" xfId="0" applyFont="1" applyFill="1" applyProtection="1">
      <alignment vertical="top"/>
      <protection locked="0"/>
    </xf>
    <xf numFmtId="0" fontId="5" fillId="3" borderId="0" xfId="0" applyFont="1" applyFill="1" applyAlignment="1">
      <alignment vertical="top"/>
    </xf>
    <xf numFmtId="38" fontId="5" fillId="0" borderId="0" xfId="1" applyFont="1" applyFill="1" applyAlignment="1" applyProtection="1">
      <alignment vertical="top"/>
      <protection locked="0"/>
    </xf>
    <xf numFmtId="0" fontId="4" fillId="0" borderId="0" xfId="0" applyNumberFormat="1" applyFont="1" applyFill="1" applyAlignment="1">
      <alignment vertical="top" wrapText="1"/>
    </xf>
    <xf numFmtId="0" fontId="4" fillId="0" borderId="0" xfId="0" applyNumberFormat="1" applyFont="1">
      <alignment vertical="top"/>
    </xf>
    <xf numFmtId="0" fontId="5" fillId="0" borderId="0" xfId="0" applyFont="1" applyFill="1">
      <alignment vertical="top"/>
    </xf>
    <xf numFmtId="0" fontId="5" fillId="0" borderId="0" xfId="0" applyFont="1">
      <alignment vertical="top"/>
    </xf>
  </cellXfs>
  <cellStyles count="2">
    <cellStyle name="桁区切り" xfId="1" builtinId="6"/>
    <cellStyle name="標準" xfId="0" builtinId="0" customBuiltin="1"/>
  </cellStyles>
  <dxfs count="50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numFmt numFmtId="177" formatCode="@\_x000a_"/>
    </dxf>
    <dxf>
      <fill>
        <patternFill>
          <bgColor rgb="FFFFFF00"/>
        </patternFill>
      </fill>
    </dxf>
    <dxf>
      <numFmt numFmtId="177" formatCode="@\_x000a_"/>
    </dxf>
    <dxf>
      <numFmt numFmtId="177" formatCode="@\_x000a_"/>
    </dxf>
    <dxf>
      <numFmt numFmtId="177" formatCode="@\_x000a_"/>
    </dxf>
    <dxf>
      <fill>
        <patternFill>
          <bgColor theme="7" tint="0.59996337778862885"/>
        </patternFill>
      </fill>
    </dxf>
    <dxf>
      <font>
        <color theme="0"/>
      </font>
      <fill>
        <patternFill>
          <bgColor rgb="FF00B0F0"/>
        </patternFill>
      </fill>
    </dxf>
    <dxf>
      <numFmt numFmtId="177" formatCode="@\_x000a_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  <numFmt numFmtId="0" formatCode="General"/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family val="3"/>
        <charset val="128"/>
        <scheme val="minor"/>
      </font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adjustColumnWidth="0" connectionId="1" xr16:uid="{00000000-0016-0000-0200-000000000000}" autoFormatId="20" applyNumberFormats="0" applyBorderFormats="0" applyFontFormats="1" applyPatternFormats="1" applyAlignmentFormats="0" applyWidthHeightFormats="0">
  <queryTableRefresh preserveSortFilterLayout="0" nextId="7">
    <queryTableFields count="6">
      <queryTableField id="1" name="選択肢" tableColumnId="1"/>
      <queryTableField id="2" name="選択肢個数" tableColumnId="2"/>
      <queryTableField id="3" name="選択肢分割.1" tableColumnId="3"/>
      <queryTableField id="4" name="選択肢分割.2" tableColumnId="4"/>
      <queryTableField id="5" name="選択肢分割.3" tableColumnId="5"/>
      <queryTableField id="6" name="選択肢分割.4" tableColumnId="6"/>
    </queryTableFields>
  </queryTableRefresh>
</queryTable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FaceSheet" displayName="FaceSheet" ref="A1:B9" totalsRowShown="0">
  <autoFilter ref="A1:B9" xr:uid="{00000000-0009-0000-0100-000002000000}"/>
  <tableColumns count="2">
    <tableColumn id="1" xr3:uid="{00000000-0010-0000-0000-000001000000}" name="項目"/>
    <tableColumn id="2" xr3:uid="{00000000-0010-0000-0000-000002000000}" name="内容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照会事項" displayName="照会事項" ref="A3:AF36" totalsRowShown="0" dataDxfId="49">
  <autoFilter ref="A3:AF36" xr:uid="{00000000-0009-0000-0100-000006000000}"/>
  <tableColumns count="32">
    <tableColumn id="1" xr3:uid="{00000000-0010-0000-0100-000001000000}" name="項番" dataDxfId="48">
      <calculatedColumnFormula>CONCATENATE(照会事項[[#This Row],[照会事項補足]],照会事項[[#This Row],[項番入力用]],照会事項[[#This Row],[照会事項選択肢]])</calculatedColumnFormula>
    </tableColumn>
    <tableColumn id="24" xr3:uid="{00000000-0010-0000-0100-000018000000}" name="項目" dataDxfId="47" dataCellStyle="標準">
      <calculatedColumnFormula>CONCATENATE(照会事項[[#This Row],[照会事項補足]],照会事項[[#This Row],[項目入力用]],照会事項[[#This Row],[照会事項選択肢]])</calculatedColumnFormula>
    </tableColumn>
    <tableColumn id="16" xr3:uid="{9B0606AA-B988-45F4-BFA0-0F32964EA1CA}" name="確認事項" dataDxfId="46">
      <calculatedColumnFormula>CONCATENATE(照会事項[[#This Row],[照会事項補足]],照会事項[[#This Row],[確認事項入力用]],照会事項[[#This Row],[照会事項選択肢]])</calculatedColumnFormula>
    </tableColumn>
    <tableColumn id="25" xr3:uid="{00000000-0010-0000-0100-000019000000}" name="IsQuestion" dataDxfId="45">
      <calculatedColumnFormula>AND(照会事項[[#This Row],[項目入力用]]&lt;&gt;"",照会事項[[#This Row],[補足]]="")</calculatedColumnFormula>
    </tableColumn>
    <tableColumn id="10" xr3:uid="{00000000-0010-0000-0100-00000A000000}" name="CountUp" dataDxfId="44">
      <calculatedColumnFormula>IF(照会事項[[#This Row],[IsQuestion]],1,0)</calculatedColumnFormula>
    </tableColumn>
    <tableColumn id="26" xr3:uid="{00000000-0010-0000-0100-00001A000000}" name="SEQ" dataDxfId="43">
      <calculatedColumnFormula>IFERROR(OFFSET(照会事項[[#This Row],[SEQ]],-1,0)+照会事項[[#This Row],[CountUp]],照会事項[[#This Row],[CountUp]])</calculatedColumnFormula>
    </tableColumn>
    <tableColumn id="19" xr3:uid="{00000000-0010-0000-0100-000013000000}" name="照会事項補足" dataDxfId="42">
      <calculatedColumnFormula>TEXT(照会事項[[#This Row],[補足]],表示形式_照会事項補足)</calculatedColumnFormula>
    </tableColumn>
    <tableColumn id="20" xr3:uid="{00000000-0010-0000-0100-000014000000}" name="照会事項選択肢" dataDxfId="41">
      <calculatedColumnFormula>IF(照会事項[[#This Row],[Fwk回答形式選択]],CONCATENATE(改行,Keyword質問事項_選択肢,SUBSTITUTE(照会事項[[#This Row],[選択肢]],Keyword変換前_要補足説明,Keyword変換後_要補足説明)),"")</calculatedColumnFormula>
    </tableColumn>
    <tableColumn id="17" xr3:uid="{00000000-0010-0000-0100-000011000000}" name="選択肢PD行番号" dataDxfId="40">
      <calculatedColumnFormula>MATCH(照会事項[[#This Row],[選択肢]],選択肢PD用[選択肢],0)</calculatedColumnFormula>
    </tableColumn>
    <tableColumn id="18" xr3:uid="{00000000-0010-0000-0100-000012000000}" name="選択肢PD個数" dataDxfId="39">
      <calculatedColumnFormula>INDEX(選択肢PD用[選択肢個数],照会事項[[#This Row],[選択肢PD行番号]])</calculatedColumnFormula>
    </tableColumn>
    <tableColumn id="13" xr3:uid="{00000000-0010-0000-0100-00000D000000}" name="F見出し" dataDxfId="38">
      <calculatedColumnFormula>照会事項[[#This Row],[補足]]=見出し</calculatedColumnFormula>
    </tableColumn>
    <tableColumn id="11" xr3:uid="{00000000-0010-0000-0100-00000B000000}" name="F改行" dataDxfId="37">
      <calculatedColumnFormula>AND(TRIM(照会事項[[#This Row],[項目]])&lt;&gt;"",OFFSET(照会事項[[#This Row],[IsQuestion]],1,0))</calculatedColumnFormula>
    </tableColumn>
    <tableColumn id="29" xr3:uid="{00000000-0010-0000-0100-00001D000000}" name="Fwk選択肢あり" dataDxfId="36">
      <calculatedColumnFormula>NOT(ISBLANK(照会事項[[#This Row],[選択肢]]))</calculatedColumnFormula>
    </tableColumn>
    <tableColumn id="28" xr3:uid="{00000000-0010-0000-0100-00001C000000}" name="Fwk回答形式選択" dataDxfId="35">
      <calculatedColumnFormula>照会事項[[#This Row],[回答入力単位・形式]]=Keyword条件_回答形式選択</calculatedColumnFormula>
    </tableColumn>
    <tableColumn id="27" xr3:uid="{00000000-0010-0000-0100-00001B000000}" name="F選択肢不備" dataDxfId="34">
      <calculatedColumnFormula>_xlfn.XOR(照会事項[[#This Row],[Fwk選択肢あり]],照会事項[[#This Row],[Fwk回答形式選択]])</calculatedColumnFormula>
    </tableColumn>
    <tableColumn id="6" xr3:uid="{00000000-0010-0000-0100-000006000000}" name="Fwk要回答条件あり" dataDxfId="33">
      <calculatedColumnFormula>LEFT(照会事項[[#This Row],[項目入力用]],1)="◤"</calculatedColumnFormula>
    </tableColumn>
    <tableColumn id="7" xr3:uid="{00000000-0010-0000-0100-000007000000}" name="Fwk回答欄空き" dataDxfId="32">
      <calculatedColumnFormula>ISBLANK(照会事項[[#This Row],[ ご回答欄【単独完結パターン】 ]])</calculatedColumnFormula>
    </tableColumn>
    <tableColumn id="8" xr3:uid="{00000000-0010-0000-0100-000008000000}" name="F回答漏れ-必須" dataDxfId="31">
      <calculatedColumnFormula>AND(照会事項[[#This Row],[IsQuestion]],照会事項[[#This Row],[Fwk回答欄空き]],NOT(照会事項[[#This Row],[Fwk要回答条件あり]]))</calculatedColumnFormula>
    </tableColumn>
    <tableColumn id="9" xr3:uid="{00000000-0010-0000-0100-000009000000}" name="F回答漏れ-条件あり" dataDxfId="30">
      <calculatedColumnFormula>AND(照会事項[[#This Row],[IsQuestion]],照会事項[[#This Row],[Fwk回答欄空き]],照会事項[[#This Row],[Fwk要回答条件あり]])</calculatedColumnFormula>
    </tableColumn>
    <tableColumn id="22" xr3:uid="{00000000-0010-0000-0100-000016000000}" name="Fwk要補足説明" dataDxfId="29">
      <calculatedColumnFormula>ISNUMBER(FIND(Keyword変換後_要補足説明,照会事項[[#This Row],[ ご回答欄【単独完結パターン】 ]]))</calculatedColumnFormula>
    </tableColumn>
    <tableColumn id="21" xr3:uid="{00000000-0010-0000-0100-000015000000}" name="Fwk補足説明空き" dataDxfId="28">
      <calculatedColumnFormula>ISBLANK(照会事項[[#This Row],[補足説明]])</calculatedColumnFormula>
    </tableColumn>
    <tableColumn id="14" xr3:uid="{00000000-0010-0000-0100-00000E000000}" name="F要補足説明" dataDxfId="27">
      <calculatedColumnFormula>AND(照会事項[[#This Row],[Fwk要補足説明]],照会事項[[#This Row],[Fwk補足説明空き]])</calculatedColumnFormula>
    </tableColumn>
    <tableColumn id="12" xr3:uid="{00000000-0010-0000-0100-00000C000000}" name="列1" dataDxfId="26"/>
    <tableColumn id="33" xr3:uid="{BA7991A8-875C-4356-8D34-1CFBE6E059A9}" name="項番入力用" dataDxfId="25"/>
    <tableColumn id="2" xr3:uid="{00000000-0010-0000-0100-000002000000}" name="項目入力用" dataDxfId="24"/>
    <tableColumn id="31" xr3:uid="{7297D310-C889-4119-AC08-F6628022C5C2}" name="確認事項入力用" dataDxfId="23"/>
    <tableColumn id="3" xr3:uid="{00000000-0010-0000-0100-000003000000}" name="補足" dataDxfId="22"/>
    <tableColumn id="15" xr3:uid="{00000000-0010-0000-0100-00000F000000}" name="選択肢" dataDxfId="21"/>
    <tableColumn id="23" xr3:uid="{00000000-0010-0000-0100-000017000000}" name="回答入力単位・形式" dataDxfId="20"/>
    <tableColumn id="4" xr3:uid="{00000000-0010-0000-0100-000004000000}" name=" ご回答欄【単独完結パターン】 " dataDxfId="19" dataCellStyle="標準"/>
    <tableColumn id="30" xr3:uid="{8D7E7161-DF4B-4E56-86A1-C68D9FA8727A}" name=" ご回答欄【複数連携パターン】 " dataDxfId="18"/>
    <tableColumn id="5" xr3:uid="{00000000-0010-0000-0100-000005000000}" name="補足説明" dataDxfId="17"/>
  </tableColumns>
  <tableStyleInfo name="TableStyleMedium1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補足" displayName="補足" ref="D4:E6" totalsRowShown="0">
  <autoFilter ref="D4:E6" xr:uid="{00000000-0009-0000-0100-000008000000}"/>
  <tableColumns count="2">
    <tableColumn id="1" xr3:uid="{00000000-0010-0000-0200-000001000000}" name="役割"/>
    <tableColumn id="2" xr3:uid="{00000000-0010-0000-0200-000002000000}" name="補足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設定値" displayName="設定値" ref="A3:B9" totalsRowShown="0">
  <autoFilter ref="A3:B9" xr:uid="{00000000-0009-0000-0100-00000A000000}"/>
  <tableColumns count="2">
    <tableColumn id="1" xr3:uid="{00000000-0010-0000-0300-000001000000}" name="項目名"/>
    <tableColumn id="2" xr3:uid="{00000000-0010-0000-0300-000002000000}" name="値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選択肢PD用" displayName="選択肢PD用" ref="H4:M7" tableType="queryTable" totalsRowShown="0">
  <autoFilter ref="H4:M7" xr:uid="{00000000-0009-0000-0100-000009000000}"/>
  <tableColumns count="6">
    <tableColumn id="1" xr3:uid="{00000000-0010-0000-0400-000001000000}" uniqueName="1" name="選択肢" queryTableFieldId="1" dataDxfId="16"/>
    <tableColumn id="2" xr3:uid="{00000000-0010-0000-0400-000002000000}" uniqueName="2" name="選択肢個数" queryTableFieldId="2" dataDxfId="15"/>
    <tableColumn id="3" xr3:uid="{00000000-0010-0000-0400-000003000000}" uniqueName="3" name="選択肢分割.1" queryTableFieldId="3" dataDxfId="14"/>
    <tableColumn id="4" xr3:uid="{00000000-0010-0000-0400-000004000000}" uniqueName="4" name="選択肢分割.2" queryTableFieldId="4" dataDxfId="13"/>
    <tableColumn id="5" xr3:uid="{00000000-0010-0000-0400-000005000000}" uniqueName="5" name="選択肢分割.3" queryTableFieldId="5" dataDxfId="12"/>
    <tableColumn id="6" xr3:uid="{00000000-0010-0000-0400-000006000000}" uniqueName="6" name="選択肢分割.4" queryTableFieldId="6" dataDxf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スリップストリーム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ユーザー定義 2">
      <a:majorFont>
        <a:latin typeface="Calibri"/>
        <a:ea typeface="Meiryo UI"/>
        <a:cs typeface=""/>
      </a:majorFont>
      <a:minorFont>
        <a:latin typeface="Calibri"/>
        <a:ea typeface="Meiryo UI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showGridLines="0" tabSelected="1" workbookViewId="0">
      <selection activeCell="B19" sqref="B19"/>
    </sheetView>
  </sheetViews>
  <sheetFormatPr defaultRowHeight="15.75"/>
  <cols>
    <col min="1" max="1" width="15.33203125" bestFit="1" customWidth="1"/>
    <col min="2" max="2" width="40.77734375" customWidth="1"/>
  </cols>
  <sheetData>
    <row r="1" spans="1:2">
      <c r="A1" t="s">
        <v>3</v>
      </c>
      <c r="B1" t="s">
        <v>4</v>
      </c>
    </row>
    <row r="2" spans="1:2">
      <c r="A2" t="s">
        <v>5</v>
      </c>
    </row>
    <row r="3" spans="1:2">
      <c r="A3" t="s">
        <v>6</v>
      </c>
    </row>
    <row r="4" spans="1:2">
      <c r="A4" t="s">
        <v>7</v>
      </c>
    </row>
    <row r="5" spans="1:2">
      <c r="A5" t="s">
        <v>9</v>
      </c>
    </row>
    <row r="6" spans="1:2">
      <c r="A6" t="s">
        <v>10</v>
      </c>
    </row>
    <row r="7" spans="1:2">
      <c r="A7" t="s">
        <v>12</v>
      </c>
    </row>
    <row r="8" spans="1:2">
      <c r="A8" t="s">
        <v>8</v>
      </c>
    </row>
    <row r="9" spans="1:2">
      <c r="A9" t="s">
        <v>11</v>
      </c>
    </row>
  </sheetData>
  <phoneticPr fontId="1"/>
  <pageMargins left="0.70866141732283472" right="0.70866141732283472" top="1.3779527559055118" bottom="0.74803149606299213" header="0.98425196850393704" footer="0.31496062992125984"/>
  <pageSetup paperSize="9" orientation="landscape" r:id="rId1"/>
  <headerFooter>
    <oddHeader>&amp;L&amp;A</oddHeader>
    <oddFooter>&amp;L&amp;8&amp;Z
&amp;F&amp;R&amp;8&amp;P / &amp;N ページ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47"/>
  <sheetViews>
    <sheetView showGridLines="0" zoomScaleNormal="100" zoomScaleSheetLayoutView="85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defaultRowHeight="15.75" outlineLevelCol="3"/>
  <cols>
    <col min="1" max="1" width="7.109375" customWidth="1"/>
    <col min="2" max="2" width="25.21875" customWidth="1"/>
    <col min="3" max="3" width="49.33203125" customWidth="1"/>
    <col min="4" max="4" width="7" hidden="1" customWidth="1" outlineLevel="2"/>
    <col min="5" max="5" width="2.5546875" hidden="1" customWidth="1" outlineLevel="2"/>
    <col min="6" max="12" width="7" hidden="1" customWidth="1" outlineLevel="2"/>
    <col min="13" max="14" width="7" hidden="1" customWidth="1" outlineLevel="3"/>
    <col min="15" max="15" width="7" hidden="1" customWidth="1" outlineLevel="2"/>
    <col min="16" max="17" width="7" hidden="1" customWidth="1" outlineLevel="3"/>
    <col min="18" max="19" width="7" hidden="1" customWidth="1" outlineLevel="2"/>
    <col min="20" max="21" width="7" hidden="1" customWidth="1" outlineLevel="3"/>
    <col min="22" max="24" width="7" hidden="1" customWidth="1" outlineLevel="2"/>
    <col min="25" max="25" width="24" hidden="1" customWidth="1" outlineLevel="1"/>
    <col min="26" max="26" width="35.44140625" hidden="1" customWidth="1" outlineLevel="1"/>
    <col min="27" max="27" width="16.88671875" hidden="1" customWidth="1" outlineLevel="1"/>
    <col min="28" max="28" width="16.88671875" style="1" hidden="1" customWidth="1" outlineLevel="1"/>
    <col min="29" max="29" width="23" bestFit="1" customWidth="1" collapsed="1"/>
    <col min="30" max="31" width="28.21875" customWidth="1"/>
    <col min="32" max="32" width="21.88671875" customWidth="1"/>
  </cols>
  <sheetData>
    <row r="1" spans="1:32">
      <c r="AB1" s="10"/>
      <c r="AC1" s="7"/>
      <c r="AD1" s="6"/>
      <c r="AE1" s="6"/>
      <c r="AF1" s="4" t="s">
        <v>65</v>
      </c>
    </row>
    <row r="2" spans="1:32" ht="16.5" thickBot="1">
      <c r="AC2" s="7"/>
      <c r="AD2" s="8"/>
      <c r="AE2" s="8"/>
      <c r="AF2" t="s">
        <v>66</v>
      </c>
    </row>
    <row r="3" spans="1:32">
      <c r="A3" t="s">
        <v>74</v>
      </c>
      <c r="B3" t="s">
        <v>3</v>
      </c>
      <c r="C3" t="s">
        <v>75</v>
      </c>
      <c r="D3" s="6" t="s">
        <v>1</v>
      </c>
      <c r="E3" s="6" t="s">
        <v>21</v>
      </c>
      <c r="F3" s="6" t="s">
        <v>2</v>
      </c>
      <c r="G3" s="6" t="s">
        <v>46</v>
      </c>
      <c r="H3" s="6" t="s">
        <v>48</v>
      </c>
      <c r="I3" s="6" t="s">
        <v>43</v>
      </c>
      <c r="J3" s="6" t="s">
        <v>44</v>
      </c>
      <c r="K3" s="6" t="s">
        <v>32</v>
      </c>
      <c r="L3" s="6" t="s">
        <v>22</v>
      </c>
      <c r="M3" s="6" t="s">
        <v>59</v>
      </c>
      <c r="N3" s="6" t="s">
        <v>60</v>
      </c>
      <c r="O3" s="6" t="s">
        <v>61</v>
      </c>
      <c r="P3" s="6" t="s">
        <v>54</v>
      </c>
      <c r="Q3" s="6" t="s">
        <v>55</v>
      </c>
      <c r="R3" s="6" t="s">
        <v>23</v>
      </c>
      <c r="S3" s="6" t="s">
        <v>24</v>
      </c>
      <c r="T3" s="6" t="s">
        <v>56</v>
      </c>
      <c r="U3" s="6" t="s">
        <v>57</v>
      </c>
      <c r="V3" s="6" t="s">
        <v>35</v>
      </c>
      <c r="W3" s="6" t="s">
        <v>18</v>
      </c>
      <c r="X3" t="s">
        <v>136</v>
      </c>
      <c r="Y3" t="s">
        <v>83</v>
      </c>
      <c r="Z3" t="s">
        <v>82</v>
      </c>
      <c r="AA3" s="2" t="s">
        <v>20</v>
      </c>
      <c r="AB3" s="5" t="s">
        <v>29</v>
      </c>
      <c r="AC3" t="s">
        <v>0</v>
      </c>
      <c r="AD3" s="2" t="s">
        <v>155</v>
      </c>
      <c r="AE3" s="5" t="s">
        <v>156</v>
      </c>
      <c r="AF3" t="s">
        <v>19</v>
      </c>
    </row>
    <row r="4" spans="1:32" s="22" customFormat="1" ht="30.75" customHeight="1">
      <c r="A4" s="11" t="str">
        <f>CONCATENATE(照会事項[[#This Row],[照会事項補足]],照会事項[[#This Row],[項番入力用]],照会事項[[#This Row],[照会事項選択肢]])</f>
        <v xml:space="preserve">★ </v>
      </c>
      <c r="B4" s="19" t="str">
        <f>CONCATENATE(照会事項[[#This Row],[照会事項補足]],照会事項[[#This Row],[項目入力用]],照会事項[[#This Row],[照会事項選択肢]])</f>
        <v>★ Ａ．文書の電子化に関する照会</v>
      </c>
      <c r="C4" s="19" t="str">
        <f>CONCATENATE(照会事項[[#This Row],[照会事項補足]],照会事項[[#This Row],[確認事項入力用]],照会事項[[#This Row],[照会事項選択肢]])</f>
        <v xml:space="preserve">★ </v>
      </c>
      <c r="D4" s="20" t="b">
        <f>AND(照会事項[[#This Row],[項目入力用]]&lt;&gt;"",照会事項[[#This Row],[補足]]="")</f>
        <v>0</v>
      </c>
      <c r="E4" s="20">
        <f>IF(照会事項[[#This Row],[IsQuestion]],1,0)</f>
        <v>0</v>
      </c>
      <c r="F4" s="20">
        <f ca="1">IFERROR(OFFSET(照会事項[[#This Row],[SEQ]],-1,0)+照会事項[[#This Row],[CountUp]],照会事項[[#This Row],[CountUp]])</f>
        <v>0</v>
      </c>
      <c r="G4" s="20" t="str">
        <f>TEXT(照会事項[[#This Row],[補足]],表示形式_照会事項補足)</f>
        <v xml:space="preserve">★ </v>
      </c>
      <c r="H4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4" s="20" t="e">
        <f>MATCH(照会事項[[#This Row],[選択肢]],選択肢PD用[選択肢],0)</f>
        <v>#N/A</v>
      </c>
      <c r="J4" s="20" t="e">
        <f>INDEX(選択肢PD用[選択肢個数],照会事項[[#This Row],[選択肢PD行番号]])</f>
        <v>#N/A</v>
      </c>
      <c r="K4" s="20" t="b">
        <f>照会事項[[#This Row],[補足]]=見出し</f>
        <v>1</v>
      </c>
      <c r="L4" s="20" t="b">
        <f ca="1">AND(TRIM(照会事項[[#This Row],[項目]])&lt;&gt;"",OFFSET(照会事項[[#This Row],[IsQuestion]],1,0))</f>
        <v>0</v>
      </c>
      <c r="M4" s="20" t="b">
        <f>NOT(ISBLANK(照会事項[[#This Row],[選択肢]]))</f>
        <v>0</v>
      </c>
      <c r="N4" s="20" t="b">
        <f>照会事項[[#This Row],[回答入力単位・形式]]=Keyword条件_回答形式選択</f>
        <v>0</v>
      </c>
      <c r="O4" s="20" t="b">
        <f>_xlfn.XOR(照会事項[[#This Row],[Fwk選択肢あり]],照会事項[[#This Row],[Fwk回答形式選択]])</f>
        <v>0</v>
      </c>
      <c r="P4" s="20" t="b">
        <f>LEFT(照会事項[[#This Row],[項目入力用]],1)="◤"</f>
        <v>0</v>
      </c>
      <c r="Q4" s="20" t="b">
        <f>ISBLANK(照会事項[[#This Row],[ ご回答欄【単独完結パターン】 ]])</f>
        <v>1</v>
      </c>
      <c r="R4" s="20" t="b">
        <f>AND(照会事項[[#This Row],[IsQuestion]],照会事項[[#This Row],[Fwk回答欄空き]],NOT(照会事項[[#This Row],[Fwk要回答条件あり]]))</f>
        <v>0</v>
      </c>
      <c r="S4" s="20" t="b">
        <f>AND(照会事項[[#This Row],[IsQuestion]],照会事項[[#This Row],[Fwk回答欄空き]],照会事項[[#This Row],[Fwk要回答条件あり]])</f>
        <v>0</v>
      </c>
      <c r="T4" s="20" t="b">
        <f>ISNUMBER(FIND(Keyword変換後_要補足説明,照会事項[[#This Row],[ ご回答欄【単独完結パターン】 ]]))</f>
        <v>0</v>
      </c>
      <c r="U4" s="20" t="b">
        <f>ISBLANK(照会事項[[#This Row],[補足説明]])</f>
        <v>1</v>
      </c>
      <c r="V4" s="20" t="b">
        <f>AND(照会事項[[#This Row],[Fwk要補足説明]],照会事項[[#This Row],[Fwk補足説明空き]])</f>
        <v>0</v>
      </c>
      <c r="W4" s="20"/>
      <c r="X4" s="20" t="s">
        <v>137</v>
      </c>
      <c r="Y4" s="12" t="s">
        <v>99</v>
      </c>
      <c r="Z4" s="12"/>
      <c r="AA4" s="21" t="s">
        <v>17</v>
      </c>
      <c r="AB4" s="14"/>
      <c r="AD4" s="21"/>
      <c r="AE4" s="21"/>
    </row>
    <row r="5" spans="1:32" s="22" customFormat="1" ht="267.75">
      <c r="A5" s="11" t="str">
        <f>CONCATENATE(照会事項[[#This Row],[照会事項補足]],照会事項[[#This Row],[項番入力用]],照会事項[[#This Row],[照会事項選択肢]])</f>
        <v xml:space="preserve">★ </v>
      </c>
      <c r="B5" s="19" t="str">
        <f>CONCATENATE(照会事項[[#This Row],[照会事項補足]],照会事項[[#This Row],[項目入力用]],照会事項[[#This Row],[照会事項選択肢]])</f>
        <v xml:space="preserve">★ </v>
      </c>
      <c r="C5" s="19" t="str">
        <f>CONCATENATE(照会事項[[#This Row],[照会事項補足]],照会事項[[#This Row],[確認事項入力用]],照会事項[[#This Row],[照会事項選択肢]])</f>
        <v>★ 紙で受領した通知、請求書等は、本市の既存の複合機からスキャニング（スキャンデータ取り込み）により電子化できます。
既存複合機のメーカー、型式は次のとおりです。
【レーザー複合機】
メーカー：株式会社リコー
型式：IMC4500F、IMC3000F
【インクジェット複合機】
メーカー：セイコーエプソン株式会社
型式：LX-10050MF
オプション：Document Capture Pro
スキャン後の電子データの、原本としての取り扱い等についてご記載ください。</v>
      </c>
      <c r="D5" s="15" t="b">
        <f>AND(照会事項[[#This Row],[項目入力用]]&lt;&gt;"",照会事項[[#This Row],[補足]]="")</f>
        <v>0</v>
      </c>
      <c r="E5" s="20">
        <f>IF(照会事項[[#This Row],[IsQuestion]],1,0)</f>
        <v>0</v>
      </c>
      <c r="F5" s="15">
        <f ca="1">IFERROR(OFFSET(照会事項[[#This Row],[SEQ]],-1,0)+照会事項[[#This Row],[CountUp]],照会事項[[#This Row],[CountUp]])</f>
        <v>0</v>
      </c>
      <c r="G5" s="20" t="str">
        <f>TEXT(照会事項[[#This Row],[補足]],表示形式_照会事項補足)</f>
        <v xml:space="preserve">★ </v>
      </c>
      <c r="H5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5" s="20" t="e">
        <f>MATCH(照会事項[[#This Row],[選択肢]],選択肢PD用[選択肢],0)</f>
        <v>#N/A</v>
      </c>
      <c r="J5" s="20" t="e">
        <f>INDEX(選択肢PD用[選択肢個数],照会事項[[#This Row],[選択肢PD行番号]])</f>
        <v>#N/A</v>
      </c>
      <c r="K5" s="20" t="b">
        <f>照会事項[[#This Row],[補足]]=見出し</f>
        <v>1</v>
      </c>
      <c r="L5" s="20" t="b">
        <f ca="1">AND(TRIM(照会事項[[#This Row],[項目]])&lt;&gt;"",OFFSET(照会事項[[#This Row],[IsQuestion]],1,0))</f>
        <v>1</v>
      </c>
      <c r="M5" s="20" t="b">
        <f>NOT(ISBLANK(照会事項[[#This Row],[選択肢]]))</f>
        <v>0</v>
      </c>
      <c r="N5" s="20" t="b">
        <f>照会事項[[#This Row],[回答入力単位・形式]]=Keyword条件_回答形式選択</f>
        <v>0</v>
      </c>
      <c r="O5" s="20" t="b">
        <f>_xlfn.XOR(照会事項[[#This Row],[Fwk選択肢あり]],照会事項[[#This Row],[Fwk回答形式選択]])</f>
        <v>0</v>
      </c>
      <c r="P5" s="15" t="b">
        <f>LEFT(照会事項[[#This Row],[項目入力用]],1)="◤"</f>
        <v>0</v>
      </c>
      <c r="Q5" s="15" t="b">
        <f>ISBLANK(照会事項[[#This Row],[ ご回答欄【単独完結パターン】 ]])</f>
        <v>1</v>
      </c>
      <c r="R5" s="15" t="b">
        <f>AND(照会事項[[#This Row],[IsQuestion]],照会事項[[#This Row],[Fwk回答欄空き]],NOT(照会事項[[#This Row],[Fwk要回答条件あり]]))</f>
        <v>0</v>
      </c>
      <c r="S5" s="15" t="b">
        <f>AND(照会事項[[#This Row],[IsQuestion]],照会事項[[#This Row],[Fwk回答欄空き]],照会事項[[#This Row],[Fwk要回答条件あり]])</f>
        <v>0</v>
      </c>
      <c r="T5" s="20" t="b">
        <f>ISNUMBER(FIND(Keyword変換後_要補足説明,照会事項[[#This Row],[ ご回答欄【単独完結パターン】 ]]))</f>
        <v>0</v>
      </c>
      <c r="U5" s="20" t="b">
        <f>ISBLANK(照会事項[[#This Row],[補足説明]])</f>
        <v>1</v>
      </c>
      <c r="V5" s="20" t="b">
        <f>AND(照会事項[[#This Row],[Fwk要補足説明]],照会事項[[#This Row],[Fwk補足説明空き]])</f>
        <v>0</v>
      </c>
      <c r="W5" s="20"/>
      <c r="X5" s="20" t="s">
        <v>137</v>
      </c>
      <c r="Y5" s="12"/>
      <c r="Z5" s="13" t="s">
        <v>68</v>
      </c>
      <c r="AA5" s="21" t="s">
        <v>16</v>
      </c>
      <c r="AB5" s="13"/>
      <c r="AC5" s="13"/>
      <c r="AD5" s="21"/>
      <c r="AE5" s="21"/>
    </row>
    <row r="6" spans="1:32" s="22" customFormat="1" ht="31.5">
      <c r="A6" s="19" t="str">
        <f>CONCATENATE(照会事項[[#This Row],[照会事項補足]],照会事項[[#This Row],[項番入力用]],照会事項[[#This Row],[照会事項選択肢]])</f>
        <v xml:space="preserve"> A-1 </v>
      </c>
      <c r="B6" s="19" t="str">
        <f>CONCATENATE(照会事項[[#This Row],[照会事項補足]],照会事項[[#This Row],[項目入力用]],照会事項[[#This Row],[照会事項選択肢]])</f>
        <v xml:space="preserve"> サービス名</v>
      </c>
      <c r="C6" s="19" t="str">
        <f>CONCATENATE(照会事項[[#This Row],[照会事項補足]],照会事項[[#This Row],[確認事項入力用]],照会事項[[#This Row],[照会事項選択肢]])</f>
        <v xml:space="preserve"> 提案するサービスの名称、概要・特徴は。</v>
      </c>
      <c r="D6" s="20" t="b">
        <f>AND(照会事項[[#This Row],[項目入力用]]&lt;&gt;"",照会事項[[#This Row],[補足]]="")</f>
        <v>1</v>
      </c>
      <c r="E6" s="20">
        <f>IF(照会事項[[#This Row],[IsQuestion]],1,0)</f>
        <v>1</v>
      </c>
      <c r="F6" s="20">
        <f ca="1">IFERROR(OFFSET(照会事項[[#This Row],[SEQ]],-1,0)+照会事項[[#This Row],[CountUp]],照会事項[[#This Row],[CountUp]])</f>
        <v>1</v>
      </c>
      <c r="G6" s="20" t="str">
        <f>TEXT(照会事項[[#This Row],[補足]],表示形式_照会事項補足)</f>
        <v/>
      </c>
      <c r="H6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6" s="20" t="e">
        <f>MATCH(照会事項[[#This Row],[選択肢]],選択肢PD用[選択肢],0)</f>
        <v>#N/A</v>
      </c>
      <c r="J6" s="20" t="e">
        <f>INDEX(選択肢PD用[選択肢個数],照会事項[[#This Row],[選択肢PD行番号]])</f>
        <v>#N/A</v>
      </c>
      <c r="K6" s="20" t="b">
        <f>照会事項[[#This Row],[補足]]=見出し</f>
        <v>0</v>
      </c>
      <c r="L6" s="20" t="b">
        <f ca="1">AND(TRIM(照会事項[[#This Row],[項目]])&lt;&gt;"",OFFSET(照会事項[[#This Row],[IsQuestion]],1,0))</f>
        <v>1</v>
      </c>
      <c r="M6" s="20" t="b">
        <f>NOT(ISBLANK(照会事項[[#This Row],[選択肢]]))</f>
        <v>0</v>
      </c>
      <c r="N6" s="20" t="b">
        <f>照会事項[[#This Row],[回答入力単位・形式]]=Keyword条件_回答形式選択</f>
        <v>0</v>
      </c>
      <c r="O6" s="20" t="b">
        <f>_xlfn.XOR(照会事項[[#This Row],[Fwk選択肢あり]],照会事項[[#This Row],[Fwk回答形式選択]])</f>
        <v>0</v>
      </c>
      <c r="P6" s="20" t="b">
        <f>LEFT(照会事項[[#This Row],[項目入力用]],1)="◤"</f>
        <v>0</v>
      </c>
      <c r="Q6" s="20" t="b">
        <f>ISBLANK(照会事項[[#This Row],[ ご回答欄【単独完結パターン】 ]])</f>
        <v>1</v>
      </c>
      <c r="R6" s="20" t="b">
        <f>AND(照会事項[[#This Row],[IsQuestion]],照会事項[[#This Row],[Fwk回答欄空き]],NOT(照会事項[[#This Row],[Fwk要回答条件あり]]))</f>
        <v>1</v>
      </c>
      <c r="S6" s="20" t="b">
        <f>AND(照会事項[[#This Row],[IsQuestion]],照会事項[[#This Row],[Fwk回答欄空き]],照会事項[[#This Row],[Fwk要回答条件あり]])</f>
        <v>0</v>
      </c>
      <c r="T6" s="20" t="b">
        <f>ISNUMBER(FIND(Keyword変換後_要補足説明,照会事項[[#This Row],[ ご回答欄【単独完結パターン】 ]]))</f>
        <v>0</v>
      </c>
      <c r="U6" s="20" t="b">
        <f>ISBLANK(照会事項[[#This Row],[補足説明]])</f>
        <v>1</v>
      </c>
      <c r="V6" s="20" t="b">
        <f>AND(照会事項[[#This Row],[Fwk要補足説明]],照会事項[[#This Row],[Fwk補足説明空き]])</f>
        <v>0</v>
      </c>
      <c r="W6" s="20"/>
      <c r="X6" s="20" t="s">
        <v>69</v>
      </c>
      <c r="Y6" s="12" t="s">
        <v>76</v>
      </c>
      <c r="Z6" s="12" t="s">
        <v>77</v>
      </c>
      <c r="AA6" s="21"/>
      <c r="AB6" s="14"/>
      <c r="AC6" s="22" t="s">
        <v>64</v>
      </c>
      <c r="AD6" s="21"/>
      <c r="AE6" s="21"/>
    </row>
    <row r="7" spans="1:32" s="22" customFormat="1" ht="94.5">
      <c r="A7" s="19" t="str">
        <f>CONCATENATE(照会事項[[#This Row],[照会事項補足]],照会事項[[#This Row],[項番入力用]],照会事項[[#This Row],[照会事項選択肢]])</f>
        <v xml:space="preserve"> A-2 </v>
      </c>
      <c r="B7" s="19" t="str">
        <f>CONCATENATE(照会事項[[#This Row],[照会事項補足]],照会事項[[#This Row],[項目入力用]],照会事項[[#This Row],[照会事項選択肢]])</f>
        <v>◤ 複合機に求める機能 ◢</v>
      </c>
      <c r="C7" s="19" t="str">
        <f>CONCATENATE(照会事項[[#This Row],[照会事項補足]],照会事項[[#This Row],[確認事項入力用]],照会事項[[#This Row],[照会事項選択肢]])</f>
        <v xml:space="preserve"> メタデータを付与されたスキャン後の電子データを原本管理するために、既存複合機に不足する機能はあるか。実現するための必要な機能や、貴社が想定する代替手段は。 </v>
      </c>
      <c r="D7" s="20" t="b">
        <f>AND(照会事項[[#This Row],[項目入力用]]&lt;&gt;"",照会事項[[#This Row],[補足]]="")</f>
        <v>1</v>
      </c>
      <c r="E7" s="20">
        <f>IF(照会事項[[#This Row],[IsQuestion]],1,0)</f>
        <v>1</v>
      </c>
      <c r="F7" s="20">
        <f ca="1">IFERROR(OFFSET(照会事項[[#This Row],[SEQ]],-1,0)+照会事項[[#This Row],[CountUp]],照会事項[[#This Row],[CountUp]])</f>
        <v>2</v>
      </c>
      <c r="G7" s="20" t="str">
        <f>TEXT(照会事項[[#This Row],[補足]],表示形式_照会事項補足)</f>
        <v/>
      </c>
      <c r="H7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7" s="20" t="e">
        <f>MATCH(照会事項[[#This Row],[選択肢]],選択肢PD用[選択肢],0)</f>
        <v>#N/A</v>
      </c>
      <c r="J7" s="20" t="e">
        <f>INDEX(選択肢PD用[選択肢個数],照会事項[[#This Row],[選択肢PD行番号]])</f>
        <v>#N/A</v>
      </c>
      <c r="K7" s="20" t="b">
        <f>照会事項[[#This Row],[補足]]=見出し</f>
        <v>0</v>
      </c>
      <c r="L7" s="20" t="b">
        <f ca="1">AND(TRIM(照会事項[[#This Row],[項目]])&lt;&gt;"",OFFSET(照会事項[[#This Row],[IsQuestion]],1,0))</f>
        <v>1</v>
      </c>
      <c r="M7" s="20" t="b">
        <f>NOT(ISBLANK(照会事項[[#This Row],[選択肢]]))</f>
        <v>0</v>
      </c>
      <c r="N7" s="20" t="b">
        <f>照会事項[[#This Row],[回答入力単位・形式]]=Keyword条件_回答形式選択</f>
        <v>0</v>
      </c>
      <c r="O7" s="20" t="b">
        <f>_xlfn.XOR(照会事項[[#This Row],[Fwk選択肢あり]],照会事項[[#This Row],[Fwk回答形式選択]])</f>
        <v>0</v>
      </c>
      <c r="P7" s="20" t="b">
        <f>LEFT(照会事項[[#This Row],[項目入力用]],1)="◤"</f>
        <v>1</v>
      </c>
      <c r="Q7" s="20" t="b">
        <f>ISBLANK(照会事項[[#This Row],[ ご回答欄【単独完結パターン】 ]])</f>
        <v>1</v>
      </c>
      <c r="R7" s="20" t="b">
        <f>AND(照会事項[[#This Row],[IsQuestion]],照会事項[[#This Row],[Fwk回答欄空き]],NOT(照会事項[[#This Row],[Fwk要回答条件あり]]))</f>
        <v>0</v>
      </c>
      <c r="S7" s="20" t="b">
        <f>AND(照会事項[[#This Row],[IsQuestion]],照会事項[[#This Row],[Fwk回答欄空き]],照会事項[[#This Row],[Fwk要回答条件あり]])</f>
        <v>1</v>
      </c>
      <c r="T7" s="20" t="b">
        <f>ISNUMBER(FIND(Keyword変換後_要補足説明,照会事項[[#This Row],[ ご回答欄【単独完結パターン】 ]]))</f>
        <v>0</v>
      </c>
      <c r="U7" s="20" t="b">
        <f>ISBLANK(照会事項[[#This Row],[補足説明]])</f>
        <v>0</v>
      </c>
      <c r="V7" s="20" t="b">
        <f>AND(照会事項[[#This Row],[Fwk要補足説明]],照会事項[[#This Row],[Fwk補足説明空き]])</f>
        <v>0</v>
      </c>
      <c r="W7" s="20"/>
      <c r="X7" s="20" t="s">
        <v>70</v>
      </c>
      <c r="Y7" s="12" t="s">
        <v>138</v>
      </c>
      <c r="Z7" s="12" t="s">
        <v>78</v>
      </c>
      <c r="AA7" s="21"/>
      <c r="AB7" s="14"/>
      <c r="AC7" s="22" t="s">
        <v>64</v>
      </c>
      <c r="AD7" s="21"/>
      <c r="AE7" s="21"/>
      <c r="AF7" s="12" t="s">
        <v>67</v>
      </c>
    </row>
    <row r="8" spans="1:32" s="22" customFormat="1" ht="47.25">
      <c r="A8" s="19" t="str">
        <f>CONCATENATE(照会事項[[#This Row],[照会事項補足]],照会事項[[#This Row],[項番入力用]],照会事項[[#This Row],[照会事項選択肢]])</f>
        <v xml:space="preserve"> A-3 </v>
      </c>
      <c r="B8" s="19" t="str">
        <f>CONCATENATE(照会事項[[#This Row],[照会事項補足]],照会事項[[#This Row],[項目入力用]],照会事項[[#This Row],[照会事項選択肢]])</f>
        <v>◤ 自動取り込み機能 ◢</v>
      </c>
      <c r="C8" s="19" t="str">
        <f>CONCATENATE(照会事項[[#This Row],[照会事項補足]],照会事項[[#This Row],[確認事項入力用]],照会事項[[#This Row],[照会事項選択肢]])</f>
        <v xml:space="preserve"> 既存複合機でスキャンした紙の画像に付与されたメタデータの自動取り込み機能はあるか。その内容は。</v>
      </c>
      <c r="D8" s="20" t="b">
        <f>AND(照会事項[[#This Row],[項目入力用]]&lt;&gt;"",照会事項[[#This Row],[補足]]="")</f>
        <v>1</v>
      </c>
      <c r="E8" s="20">
        <f>IF(照会事項[[#This Row],[IsQuestion]],1,0)</f>
        <v>1</v>
      </c>
      <c r="F8" s="20">
        <f ca="1">IFERROR(OFFSET(照会事項[[#This Row],[SEQ]],-1,0)+照会事項[[#This Row],[CountUp]],照会事項[[#This Row],[CountUp]])</f>
        <v>3</v>
      </c>
      <c r="G8" s="20" t="str">
        <f>TEXT(照会事項[[#This Row],[補足]],表示形式_照会事項補足)</f>
        <v/>
      </c>
      <c r="H8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8" s="20" t="e">
        <f>MATCH(照会事項[[#This Row],[選択肢]],選択肢PD用[選択肢],0)</f>
        <v>#N/A</v>
      </c>
      <c r="J8" s="20" t="e">
        <f>INDEX(選択肢PD用[選択肢個数],照会事項[[#This Row],[選択肢PD行番号]])</f>
        <v>#N/A</v>
      </c>
      <c r="K8" s="20" t="b">
        <f>照会事項[[#This Row],[補足]]=見出し</f>
        <v>0</v>
      </c>
      <c r="L8" s="20" t="b">
        <f ca="1">AND(TRIM(照会事項[[#This Row],[項目]])&lt;&gt;"",OFFSET(照会事項[[#This Row],[IsQuestion]],1,0))</f>
        <v>1</v>
      </c>
      <c r="M8" s="20" t="b">
        <f>NOT(ISBLANK(照会事項[[#This Row],[選択肢]]))</f>
        <v>0</v>
      </c>
      <c r="N8" s="20" t="b">
        <f>照会事項[[#This Row],[回答入力単位・形式]]=Keyword条件_回答形式選択</f>
        <v>0</v>
      </c>
      <c r="O8" s="20" t="b">
        <f>_xlfn.XOR(照会事項[[#This Row],[Fwk選択肢あり]],照会事項[[#This Row],[Fwk回答形式選択]])</f>
        <v>0</v>
      </c>
      <c r="P8" s="20" t="b">
        <f>LEFT(照会事項[[#This Row],[項目入力用]],1)="◤"</f>
        <v>1</v>
      </c>
      <c r="Q8" s="20" t="b">
        <f>ISBLANK(照会事項[[#This Row],[ ご回答欄【単独完結パターン】 ]])</f>
        <v>1</v>
      </c>
      <c r="R8" s="20" t="b">
        <f>AND(照会事項[[#This Row],[IsQuestion]],照会事項[[#This Row],[Fwk回答欄空き]],NOT(照会事項[[#This Row],[Fwk要回答条件あり]]))</f>
        <v>0</v>
      </c>
      <c r="S8" s="20" t="b">
        <f>AND(照会事項[[#This Row],[IsQuestion]],照会事項[[#This Row],[Fwk回答欄空き]],照会事項[[#This Row],[Fwk要回答条件あり]])</f>
        <v>1</v>
      </c>
      <c r="T8" s="20" t="b">
        <f>ISNUMBER(FIND(Keyword変換後_要補足説明,照会事項[[#This Row],[ ご回答欄【単独完結パターン】 ]]))</f>
        <v>0</v>
      </c>
      <c r="U8" s="20" t="b">
        <f>ISBLANK(照会事項[[#This Row],[補足説明]])</f>
        <v>1</v>
      </c>
      <c r="V8" s="20" t="b">
        <f>AND(照会事項[[#This Row],[Fwk要補足説明]],照会事項[[#This Row],[Fwk補足説明空き]])</f>
        <v>0</v>
      </c>
      <c r="W8" s="20"/>
      <c r="X8" s="20" t="s">
        <v>71</v>
      </c>
      <c r="Y8" s="12" t="s">
        <v>139</v>
      </c>
      <c r="Z8" s="12" t="s">
        <v>79</v>
      </c>
      <c r="AA8" s="21"/>
      <c r="AB8" s="14"/>
      <c r="AC8" s="22" t="s">
        <v>64</v>
      </c>
      <c r="AD8" s="21"/>
      <c r="AE8" s="21"/>
    </row>
    <row r="9" spans="1:32" s="22" customFormat="1" ht="63">
      <c r="A9" s="19" t="str">
        <f>CONCATENATE(照会事項[[#This Row],[照会事項補足]],照会事項[[#This Row],[項番入力用]],照会事項[[#This Row],[照会事項選択肢]])</f>
        <v xml:space="preserve"> A-4 </v>
      </c>
      <c r="B9" s="19" t="str">
        <f>CONCATENATE(照会事項[[#This Row],[照会事項補足]],照会事項[[#This Row],[項目入力用]],照会事項[[#This Row],[照会事項選択肢]])</f>
        <v>◤ 原本管理 ◢</v>
      </c>
      <c r="C9" s="19" t="str">
        <f>CONCATENATE(照会事項[[#This Row],[照会事項補足]],照会事項[[#This Row],[確認事項入力用]],照会事項[[#This Row],[照会事項選択肢]])</f>
        <v xml:space="preserve"> 既存複合機からスキャンして取り込んだ際、紙を廃棄して電子データを原本として安全に管理・運用できる機能や実績はあるか。その内容は。 </v>
      </c>
      <c r="D9" s="20" t="b">
        <f>AND(照会事項[[#This Row],[項目入力用]]&lt;&gt;"",照会事項[[#This Row],[補足]]="")</f>
        <v>1</v>
      </c>
      <c r="E9" s="20">
        <f>IF(照会事項[[#This Row],[IsQuestion]],1,0)</f>
        <v>1</v>
      </c>
      <c r="F9" s="20">
        <f ca="1">IFERROR(OFFSET(照会事項[[#This Row],[SEQ]],-1,0)+照会事項[[#This Row],[CountUp]],照会事項[[#This Row],[CountUp]])</f>
        <v>4</v>
      </c>
      <c r="G9" s="20" t="str">
        <f>TEXT(照会事項[[#This Row],[補足]],表示形式_照会事項補足)</f>
        <v/>
      </c>
      <c r="H9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9" s="20" t="e">
        <f>MATCH(照会事項[[#This Row],[選択肢]],選択肢PD用[選択肢],0)</f>
        <v>#N/A</v>
      </c>
      <c r="J9" s="20" t="e">
        <f>INDEX(選択肢PD用[選択肢個数],照会事項[[#This Row],[選択肢PD行番号]])</f>
        <v>#N/A</v>
      </c>
      <c r="K9" s="20" t="b">
        <f>照会事項[[#This Row],[補足]]=見出し</f>
        <v>0</v>
      </c>
      <c r="L9" s="20" t="b">
        <f ca="1">AND(TRIM(照会事項[[#This Row],[項目]])&lt;&gt;"",OFFSET(照会事項[[#This Row],[IsQuestion]],1,0))</f>
        <v>1</v>
      </c>
      <c r="M9" s="20" t="b">
        <f>NOT(ISBLANK(照会事項[[#This Row],[選択肢]]))</f>
        <v>0</v>
      </c>
      <c r="N9" s="20" t="b">
        <f>照会事項[[#This Row],[回答入力単位・形式]]=Keyword条件_回答形式選択</f>
        <v>0</v>
      </c>
      <c r="O9" s="20" t="b">
        <f>_xlfn.XOR(照会事項[[#This Row],[Fwk選択肢あり]],照会事項[[#This Row],[Fwk回答形式選択]])</f>
        <v>0</v>
      </c>
      <c r="P9" s="15" t="b">
        <f>LEFT(照会事項[[#This Row],[項目入力用]],1)="◤"</f>
        <v>1</v>
      </c>
      <c r="Q9" s="15" t="b">
        <f>ISBLANK(照会事項[[#This Row],[ ご回答欄【単独完結パターン】 ]])</f>
        <v>1</v>
      </c>
      <c r="R9" s="15" t="b">
        <f>AND(照会事項[[#This Row],[IsQuestion]],照会事項[[#This Row],[Fwk回答欄空き]],NOT(照会事項[[#This Row],[Fwk要回答条件あり]]))</f>
        <v>0</v>
      </c>
      <c r="S9" s="15" t="b">
        <f>AND(照会事項[[#This Row],[IsQuestion]],照会事項[[#This Row],[Fwk回答欄空き]],照会事項[[#This Row],[Fwk要回答条件あり]])</f>
        <v>1</v>
      </c>
      <c r="T9" s="20" t="b">
        <f>ISNUMBER(FIND(Keyword変換後_要補足説明,照会事項[[#This Row],[ ご回答欄【単独完結パターン】 ]]))</f>
        <v>0</v>
      </c>
      <c r="U9" s="20" t="b">
        <f>ISBLANK(照会事項[[#This Row],[補足説明]])</f>
        <v>1</v>
      </c>
      <c r="V9" s="20" t="b">
        <f>AND(照会事項[[#This Row],[Fwk要補足説明]],照会事項[[#This Row],[Fwk補足説明空き]])</f>
        <v>0</v>
      </c>
      <c r="W9" s="20"/>
      <c r="X9" s="20" t="s">
        <v>72</v>
      </c>
      <c r="Y9" s="13" t="s">
        <v>140</v>
      </c>
      <c r="Z9" s="13" t="s">
        <v>80</v>
      </c>
      <c r="AA9" s="21"/>
      <c r="AB9" s="13"/>
      <c r="AC9" s="22" t="s">
        <v>64</v>
      </c>
      <c r="AD9" s="21"/>
      <c r="AE9" s="21"/>
    </row>
    <row r="10" spans="1:32" s="22" customFormat="1" ht="31.5">
      <c r="A10" s="19" t="str">
        <f>CONCATENATE(照会事項[[#This Row],[照会事項補足]],照会事項[[#This Row],[項番入力用]],照会事項[[#This Row],[照会事項選択肢]])</f>
        <v xml:space="preserve"> A-5 </v>
      </c>
      <c r="B10" s="19" t="str">
        <f>CONCATENATE(照会事項[[#This Row],[照会事項補足]],照会事項[[#This Row],[項目入力用]],照会事項[[#This Row],[照会事項選択肢]])</f>
        <v>◤ 既存複合によらない電子化 ◢</v>
      </c>
      <c r="C10" s="19" t="str">
        <f>CONCATENATE(照会事項[[#This Row],[照会事項補足]],照会事項[[#This Row],[確認事項入力用]],照会事項[[#This Row],[照会事項選択肢]])</f>
        <v xml:space="preserve"> 既存複合機によらす、貴社が推奨する手段はあるか。その内容は。 </v>
      </c>
      <c r="D10" s="20" t="b">
        <f>AND(照会事項[[#This Row],[項目入力用]]&lt;&gt;"",照会事項[[#This Row],[補足]]="")</f>
        <v>1</v>
      </c>
      <c r="E10" s="20">
        <f>IF(照会事項[[#This Row],[IsQuestion]],1,0)</f>
        <v>1</v>
      </c>
      <c r="F10" s="20">
        <f ca="1">IFERROR(OFFSET(照会事項[[#This Row],[SEQ]],-1,0)+照会事項[[#This Row],[CountUp]],照会事項[[#This Row],[CountUp]])</f>
        <v>5</v>
      </c>
      <c r="G10" s="20" t="str">
        <f>TEXT(照会事項[[#This Row],[補足]],表示形式_照会事項補足)</f>
        <v/>
      </c>
      <c r="H10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0" s="20" t="e">
        <f>MATCH(照会事項[[#This Row],[選択肢]],選択肢PD用[選択肢],0)</f>
        <v>#N/A</v>
      </c>
      <c r="J10" s="20" t="e">
        <f>INDEX(選択肢PD用[選択肢個数],照会事項[[#This Row],[選択肢PD行番号]])</f>
        <v>#N/A</v>
      </c>
      <c r="K10" s="20" t="b">
        <f>照会事項[[#This Row],[補足]]=見出し</f>
        <v>0</v>
      </c>
      <c r="L10" s="20" t="b">
        <f ca="1">AND(TRIM(照会事項[[#This Row],[項目]])&lt;&gt;"",OFFSET(照会事項[[#This Row],[IsQuestion]],1,0))</f>
        <v>0</v>
      </c>
      <c r="M10" s="20" t="b">
        <f>NOT(ISBLANK(照会事項[[#This Row],[選択肢]]))</f>
        <v>0</v>
      </c>
      <c r="N10" s="20" t="b">
        <f>照会事項[[#This Row],[回答入力単位・形式]]=Keyword条件_回答形式選択</f>
        <v>0</v>
      </c>
      <c r="O10" s="20" t="b">
        <f>_xlfn.XOR(照会事項[[#This Row],[Fwk選択肢あり]],照会事項[[#This Row],[Fwk回答形式選択]])</f>
        <v>0</v>
      </c>
      <c r="P10" s="15" t="b">
        <f>LEFT(照会事項[[#This Row],[項目入力用]],1)="◤"</f>
        <v>1</v>
      </c>
      <c r="Q10" s="15" t="b">
        <f>ISBLANK(照会事項[[#This Row],[ ご回答欄【単独完結パターン】 ]])</f>
        <v>1</v>
      </c>
      <c r="R10" s="15" t="b">
        <f>AND(照会事項[[#This Row],[IsQuestion]],照会事項[[#This Row],[Fwk回答欄空き]],NOT(照会事項[[#This Row],[Fwk要回答条件あり]]))</f>
        <v>0</v>
      </c>
      <c r="S10" s="15" t="b">
        <f>AND(照会事項[[#This Row],[IsQuestion]],照会事項[[#This Row],[Fwk回答欄空き]],照会事項[[#This Row],[Fwk要回答条件あり]])</f>
        <v>1</v>
      </c>
      <c r="T10" s="20" t="b">
        <f>ISNUMBER(FIND(Keyword変換後_要補足説明,照会事項[[#This Row],[ ご回答欄【単独完結パターン】 ]]))</f>
        <v>0</v>
      </c>
      <c r="U10" s="20" t="b">
        <f>ISBLANK(照会事項[[#This Row],[補足説明]])</f>
        <v>1</v>
      </c>
      <c r="V10" s="20" t="b">
        <f>AND(照会事項[[#This Row],[Fwk要補足説明]],照会事項[[#This Row],[Fwk補足説明空き]])</f>
        <v>0</v>
      </c>
      <c r="W10" s="20"/>
      <c r="X10" s="20" t="s">
        <v>73</v>
      </c>
      <c r="Y10" s="13" t="s">
        <v>141</v>
      </c>
      <c r="Z10" s="13" t="s">
        <v>81</v>
      </c>
      <c r="AA10" s="21"/>
      <c r="AB10" s="13"/>
      <c r="AC10" s="22" t="s">
        <v>64</v>
      </c>
      <c r="AD10" s="21"/>
      <c r="AE10" s="21"/>
    </row>
    <row r="11" spans="1:32" s="22" customFormat="1" ht="47.25">
      <c r="A11" s="19" t="str">
        <f>CONCATENATE(照会事項[[#This Row],[照会事項補足]],照会事項[[#This Row],[項番入力用]],照会事項[[#This Row],[照会事項選択肢]])</f>
        <v xml:space="preserve">★ </v>
      </c>
      <c r="B11" s="19" t="str">
        <f>CONCATENATE(照会事項[[#This Row],[照会事項補足]],照会事項[[#This Row],[項目入力用]],照会事項[[#This Row],[照会事項選択肢]])</f>
        <v>★ Ｂ．電子文書の保存要件への適合状況</v>
      </c>
      <c r="C11" s="19" t="str">
        <f>CONCATENATE(照会事項[[#This Row],[照会事項補足]],照会事項[[#This Row],[確認事項入力用]],照会事項[[#This Row],[照会事項選択肢]])</f>
        <v xml:space="preserve">★ </v>
      </c>
      <c r="D11" s="20" t="b">
        <f>AND(照会事項[[#This Row],[項目入力用]]&lt;&gt;"",照会事項[[#This Row],[補足]]="")</f>
        <v>0</v>
      </c>
      <c r="E11" s="20">
        <f>IF(照会事項[[#This Row],[IsQuestion]],1,0)</f>
        <v>0</v>
      </c>
      <c r="F11" s="20">
        <f ca="1">IFERROR(OFFSET(照会事項[[#This Row],[SEQ]],-1,0)+照会事項[[#This Row],[CountUp]],照会事項[[#This Row],[CountUp]])</f>
        <v>5</v>
      </c>
      <c r="G11" s="20" t="str">
        <f>TEXT(照会事項[[#This Row],[補足]],表示形式_照会事項補足)</f>
        <v xml:space="preserve">★ </v>
      </c>
      <c r="H11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1" s="20" t="e">
        <f>MATCH(照会事項[[#This Row],[選択肢]],選択肢PD用[選択肢],0)</f>
        <v>#N/A</v>
      </c>
      <c r="J11" s="20" t="e">
        <f>INDEX(選択肢PD用[選択肢個数],照会事項[[#This Row],[選択肢PD行番号]])</f>
        <v>#N/A</v>
      </c>
      <c r="K11" s="20" t="b">
        <f>照会事項[[#This Row],[補足]]=見出し</f>
        <v>1</v>
      </c>
      <c r="L11" s="20" t="b">
        <f ca="1">AND(TRIM(照会事項[[#This Row],[項目]])&lt;&gt;"",OFFSET(照会事項[[#This Row],[IsQuestion]],1,0))</f>
        <v>1</v>
      </c>
      <c r="M11" s="20" t="b">
        <f>NOT(ISBLANK(照会事項[[#This Row],[選択肢]]))</f>
        <v>0</v>
      </c>
      <c r="N11" s="20" t="b">
        <f>照会事項[[#This Row],[回答入力単位・形式]]=Keyword条件_回答形式選択</f>
        <v>0</v>
      </c>
      <c r="O11" s="20" t="b">
        <f>_xlfn.XOR(照会事項[[#This Row],[Fwk選択肢あり]],照会事項[[#This Row],[Fwk回答形式選択]])</f>
        <v>0</v>
      </c>
      <c r="P11" s="20" t="b">
        <f>LEFT(照会事項[[#This Row],[項目入力用]],1)="◤"</f>
        <v>0</v>
      </c>
      <c r="Q11" s="20" t="b">
        <f>ISBLANK(照会事項[[#This Row],[ ご回答欄【単独完結パターン】 ]])</f>
        <v>1</v>
      </c>
      <c r="R11" s="20" t="b">
        <f>AND(照会事項[[#This Row],[IsQuestion]],照会事項[[#This Row],[Fwk回答欄空き]],NOT(照会事項[[#This Row],[Fwk要回答条件あり]]))</f>
        <v>0</v>
      </c>
      <c r="S11" s="20" t="b">
        <f>AND(照会事項[[#This Row],[IsQuestion]],照会事項[[#This Row],[Fwk回答欄空き]],照会事項[[#This Row],[Fwk要回答条件あり]])</f>
        <v>0</v>
      </c>
      <c r="T11" s="20" t="b">
        <f>ISNUMBER(FIND(Keyword変換後_要補足説明,照会事項[[#This Row],[ ご回答欄【単独完結パターン】 ]]))</f>
        <v>0</v>
      </c>
      <c r="U11" s="20" t="b">
        <f>ISBLANK(照会事項[[#This Row],[補足説明]])</f>
        <v>1</v>
      </c>
      <c r="V11" s="20" t="b">
        <f>AND(照会事項[[#This Row],[Fwk要補足説明]],照会事項[[#This Row],[Fwk補足説明空き]])</f>
        <v>0</v>
      </c>
      <c r="W11" s="20"/>
      <c r="X11" s="20" t="s">
        <v>137</v>
      </c>
      <c r="Y11" s="12" t="s">
        <v>84</v>
      </c>
      <c r="Z11" s="12"/>
      <c r="AA11" s="21" t="s">
        <v>17</v>
      </c>
      <c r="AB11" s="14"/>
      <c r="AD11" s="21"/>
      <c r="AE11" s="21"/>
    </row>
    <row r="12" spans="1:32" s="22" customFormat="1" ht="63">
      <c r="A12" s="19" t="str">
        <f>CONCATENATE(照会事項[[#This Row],[照会事項補足]],照会事項[[#This Row],[項番入力用]],照会事項[[#This Row],[照会事項選択肢]])</f>
        <v xml:space="preserve"> B-1 </v>
      </c>
      <c r="B12" s="19" t="str">
        <f>CONCATENATE(照会事項[[#This Row],[照会事項補足]],照会事項[[#This Row],[項目入力用]],照会事項[[#This Row],[照会事項選択肢]])</f>
        <v>◤ 完全性の確保（改ざん防止策） ◢</v>
      </c>
      <c r="C12" s="19" t="str">
        <f>CONCATENATE(照会事項[[#This Row],[照会事項補足]],照会事項[[#This Row],[確認事項入力用]],照会事項[[#This Row],[照会事項選択肢]])</f>
        <v xml:space="preserve"> 記録されたデータの訂正・削除を行った場合、その履歴がシステム上で確認できるか、あるいは訂正・削除ができない仕組み（またはタイムスタンプ等の付与）になっているか。 </v>
      </c>
      <c r="D12" s="15" t="b">
        <f>AND(照会事項[[#This Row],[項目入力用]]&lt;&gt;"",照会事項[[#This Row],[補足]]="")</f>
        <v>1</v>
      </c>
      <c r="E12" s="20">
        <f>IF(照会事項[[#This Row],[IsQuestion]],1,0)</f>
        <v>1</v>
      </c>
      <c r="F12" s="15">
        <f ca="1">IFERROR(OFFSET(照会事項[[#This Row],[SEQ]],-1,0)+照会事項[[#This Row],[CountUp]],照会事項[[#This Row],[CountUp]])</f>
        <v>6</v>
      </c>
      <c r="G12" s="20" t="str">
        <f>TEXT(照会事項[[#This Row],[補足]],表示形式_照会事項補足)</f>
        <v/>
      </c>
      <c r="H12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2" s="20" t="e">
        <f>MATCH(照会事項[[#This Row],[選択肢]],選択肢PD用[選択肢],0)</f>
        <v>#N/A</v>
      </c>
      <c r="J12" s="20" t="e">
        <f>INDEX(選択肢PD用[選択肢個数],照会事項[[#This Row],[選択肢PD行番号]])</f>
        <v>#N/A</v>
      </c>
      <c r="K12" s="20" t="b">
        <f>照会事項[[#This Row],[補足]]=見出し</f>
        <v>0</v>
      </c>
      <c r="L12" s="20" t="b">
        <f ca="1">AND(TRIM(照会事項[[#This Row],[項目]])&lt;&gt;"",OFFSET(照会事項[[#This Row],[IsQuestion]],1,0))</f>
        <v>1</v>
      </c>
      <c r="M12" s="20" t="b">
        <f>NOT(ISBLANK(照会事項[[#This Row],[選択肢]]))</f>
        <v>0</v>
      </c>
      <c r="N12" s="20" t="b">
        <f>照会事項[[#This Row],[回答入力単位・形式]]=Keyword条件_回答形式選択</f>
        <v>0</v>
      </c>
      <c r="O12" s="20" t="b">
        <f>_xlfn.XOR(照会事項[[#This Row],[Fwk選択肢あり]],照会事項[[#This Row],[Fwk回答形式選択]])</f>
        <v>0</v>
      </c>
      <c r="P12" s="15" t="b">
        <f>LEFT(照会事項[[#This Row],[項目入力用]],1)="◤"</f>
        <v>1</v>
      </c>
      <c r="Q12" s="15" t="b">
        <f>ISBLANK(照会事項[[#This Row],[ ご回答欄【単独完結パターン】 ]])</f>
        <v>1</v>
      </c>
      <c r="R12" s="15" t="b">
        <f>AND(照会事項[[#This Row],[IsQuestion]],照会事項[[#This Row],[Fwk回答欄空き]],NOT(照会事項[[#This Row],[Fwk要回答条件あり]]))</f>
        <v>0</v>
      </c>
      <c r="S12" s="15" t="b">
        <f>AND(照会事項[[#This Row],[IsQuestion]],照会事項[[#This Row],[Fwk回答欄空き]],照会事項[[#This Row],[Fwk要回答条件あり]])</f>
        <v>1</v>
      </c>
      <c r="T12" s="20" t="b">
        <f>ISNUMBER(FIND(Keyword変換後_要補足説明,照会事項[[#This Row],[ ご回答欄【単独完結パターン】 ]]))</f>
        <v>0</v>
      </c>
      <c r="U12" s="20" t="b">
        <f>ISBLANK(照会事項[[#This Row],[補足説明]])</f>
        <v>1</v>
      </c>
      <c r="V12" s="20" t="b">
        <f>AND(照会事項[[#This Row],[Fwk要補足説明]],照会事項[[#This Row],[Fwk補足説明空き]])</f>
        <v>0</v>
      </c>
      <c r="W12" s="20"/>
      <c r="X12" s="20" t="s">
        <v>92</v>
      </c>
      <c r="Y12" s="12" t="s">
        <v>142</v>
      </c>
      <c r="Z12" s="12" t="s">
        <v>85</v>
      </c>
      <c r="AA12" s="21"/>
      <c r="AB12" s="13"/>
      <c r="AC12" s="22" t="s">
        <v>64</v>
      </c>
      <c r="AD12" s="21"/>
      <c r="AE12" s="21"/>
    </row>
    <row r="13" spans="1:32" s="22" customFormat="1" ht="47.25">
      <c r="A13" s="19" t="str">
        <f>CONCATENATE(照会事項[[#This Row],[照会事項補足]],照会事項[[#This Row],[項番入力用]],照会事項[[#This Row],[照会事項選択肢]])</f>
        <v xml:space="preserve"> B-2 </v>
      </c>
      <c r="B13" s="19" t="str">
        <f>CONCATENATE(照会事項[[#This Row],[照会事項補足]],照会事項[[#This Row],[項目入力用]],照会事項[[#This Row],[照会事項選択肢]])</f>
        <v>◤完全性の確保（改ざん防止策）◢</v>
      </c>
      <c r="C13" s="19" t="str">
        <f>CONCATENATE(照会事項[[#This Row],[照会事項補足]],照会事項[[#This Row],[確認事項入力用]],照会事項[[#This Row],[照会事項選択肢]])</f>
        <v xml:space="preserve"> B-1の「訂正・削除ができない仕組み（またはタイムスタンプ等の付与）」機能を有する場合、その確定させるタイミングはいつか。その仕様を。</v>
      </c>
      <c r="D13" s="15" t="b">
        <f>AND(照会事項[[#This Row],[項目入力用]]&lt;&gt;"",照会事項[[#This Row],[補足]]="")</f>
        <v>1</v>
      </c>
      <c r="E13" s="20">
        <f>IF(照会事項[[#This Row],[IsQuestion]],1,0)</f>
        <v>1</v>
      </c>
      <c r="F13" s="15">
        <f ca="1">IFERROR(OFFSET(照会事項[[#This Row],[SEQ]],-1,0)+照会事項[[#This Row],[CountUp]],照会事項[[#This Row],[CountUp]])</f>
        <v>7</v>
      </c>
      <c r="G13" s="20" t="str">
        <f>TEXT(照会事項[[#This Row],[補足]],表示形式_照会事項補足)</f>
        <v/>
      </c>
      <c r="H13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3" s="20" t="e">
        <f>MATCH(照会事項[[#This Row],[選択肢]],選択肢PD用[選択肢],0)</f>
        <v>#N/A</v>
      </c>
      <c r="J13" s="20" t="e">
        <f>INDEX(選択肢PD用[選択肢個数],照会事項[[#This Row],[選択肢PD行番号]])</f>
        <v>#N/A</v>
      </c>
      <c r="K13" s="20" t="b">
        <f>照会事項[[#This Row],[補足]]=見出し</f>
        <v>0</v>
      </c>
      <c r="L13" s="20" t="b">
        <f ca="1">AND(TRIM(照会事項[[#This Row],[項目]])&lt;&gt;"",OFFSET(照会事項[[#This Row],[IsQuestion]],1,0))</f>
        <v>1</v>
      </c>
      <c r="M13" s="20" t="b">
        <f>NOT(ISBLANK(照会事項[[#This Row],[選択肢]]))</f>
        <v>0</v>
      </c>
      <c r="N13" s="20" t="b">
        <f>照会事項[[#This Row],[回答入力単位・形式]]=Keyword条件_回答形式選択</f>
        <v>0</v>
      </c>
      <c r="O13" s="20" t="b">
        <f>_xlfn.XOR(照会事項[[#This Row],[Fwk選択肢あり]],照会事項[[#This Row],[Fwk回答形式選択]])</f>
        <v>0</v>
      </c>
      <c r="P13" s="15" t="b">
        <f>LEFT(照会事項[[#This Row],[項目入力用]],1)="◤"</f>
        <v>1</v>
      </c>
      <c r="Q13" s="15" t="b">
        <f>ISBLANK(照会事項[[#This Row],[ ご回答欄【単独完結パターン】 ]])</f>
        <v>1</v>
      </c>
      <c r="R13" s="15" t="b">
        <f>AND(照会事項[[#This Row],[IsQuestion]],照会事項[[#This Row],[Fwk回答欄空き]],NOT(照会事項[[#This Row],[Fwk要回答条件あり]]))</f>
        <v>0</v>
      </c>
      <c r="S13" s="15" t="b">
        <f>AND(照会事項[[#This Row],[IsQuestion]],照会事項[[#This Row],[Fwk回答欄空き]],照会事項[[#This Row],[Fwk要回答条件あり]])</f>
        <v>1</v>
      </c>
      <c r="T13" s="20" t="b">
        <f>ISNUMBER(FIND(Keyword変換後_要補足説明,照会事項[[#This Row],[ ご回答欄【単独完結パターン】 ]]))</f>
        <v>0</v>
      </c>
      <c r="U13" s="20" t="b">
        <f>ISBLANK(照会事項[[#This Row],[補足説明]])</f>
        <v>1</v>
      </c>
      <c r="V13" s="20" t="b">
        <f>AND(照会事項[[#This Row],[Fwk要補足説明]],照会事項[[#This Row],[Fwk補足説明空き]])</f>
        <v>0</v>
      </c>
      <c r="W13" s="20"/>
      <c r="X13" s="20" t="s">
        <v>93</v>
      </c>
      <c r="Y13" s="12" t="s">
        <v>143</v>
      </c>
      <c r="Z13" s="12" t="s">
        <v>86</v>
      </c>
      <c r="AA13" s="21"/>
      <c r="AB13" s="13"/>
      <c r="AC13" s="22" t="s">
        <v>64</v>
      </c>
      <c r="AD13" s="21"/>
      <c r="AE13" s="21"/>
      <c r="AF13" s="12"/>
    </row>
    <row r="14" spans="1:32" s="22" customFormat="1" ht="47.25">
      <c r="A14" s="19" t="str">
        <f>CONCATENATE(照会事項[[#This Row],[照会事項補足]],照会事項[[#This Row],[項番入力用]],照会事項[[#This Row],[照会事項選択肢]])</f>
        <v xml:space="preserve"> B-3 </v>
      </c>
      <c r="B14" s="19" t="str">
        <f>CONCATENATE(照会事項[[#This Row],[照会事項補足]],照会事項[[#This Row],[項目入力用]],照会事項[[#This Row],[照会事項選択肢]])</f>
        <v>◤ 真正性の確保（タイムスタンプ等） ◢</v>
      </c>
      <c r="C14" s="19" t="str">
        <f>CONCATENATE(照会事項[[#This Row],[照会事項補足]],照会事項[[#This Row],[確認事項入力用]],照会事項[[#This Row],[照会事項選択肢]])</f>
        <v xml:space="preserve"> スキャナ保存や電子データに対して、長期タイムスタンプの付与、または自動履歴管理など、同等の要件を満たす機能はあるか。 </v>
      </c>
      <c r="D14" s="15" t="b">
        <f>AND(照会事項[[#This Row],[項目入力用]]&lt;&gt;"",照会事項[[#This Row],[補足]]="")</f>
        <v>1</v>
      </c>
      <c r="E14" s="20">
        <f>IF(照会事項[[#This Row],[IsQuestion]],1,0)</f>
        <v>1</v>
      </c>
      <c r="F14" s="15">
        <f ca="1">IFERROR(OFFSET(照会事項[[#This Row],[SEQ]],-1,0)+照会事項[[#This Row],[CountUp]],照会事項[[#This Row],[CountUp]])</f>
        <v>8</v>
      </c>
      <c r="G14" s="20" t="str">
        <f>TEXT(照会事項[[#This Row],[補足]],表示形式_照会事項補足)</f>
        <v/>
      </c>
      <c r="H14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4" s="20" t="e">
        <f>MATCH(照会事項[[#This Row],[選択肢]],選択肢PD用[選択肢],0)</f>
        <v>#N/A</v>
      </c>
      <c r="J14" s="20" t="e">
        <f>INDEX(選択肢PD用[選択肢個数],照会事項[[#This Row],[選択肢PD行番号]])</f>
        <v>#N/A</v>
      </c>
      <c r="K14" s="20" t="b">
        <f>照会事項[[#This Row],[補足]]=見出し</f>
        <v>0</v>
      </c>
      <c r="L14" s="20" t="b">
        <f ca="1">AND(TRIM(照会事項[[#This Row],[項目]])&lt;&gt;"",OFFSET(照会事項[[#This Row],[IsQuestion]],1,0))</f>
        <v>1</v>
      </c>
      <c r="M14" s="20" t="b">
        <f>NOT(ISBLANK(照会事項[[#This Row],[選択肢]]))</f>
        <v>0</v>
      </c>
      <c r="N14" s="20" t="b">
        <f>照会事項[[#This Row],[回答入力単位・形式]]=Keyword条件_回答形式選択</f>
        <v>0</v>
      </c>
      <c r="O14" s="20" t="b">
        <f>_xlfn.XOR(照会事項[[#This Row],[Fwk選択肢あり]],照会事項[[#This Row],[Fwk回答形式選択]])</f>
        <v>0</v>
      </c>
      <c r="P14" s="15" t="b">
        <f>LEFT(照会事項[[#This Row],[項目入力用]],1)="◤"</f>
        <v>1</v>
      </c>
      <c r="Q14" s="15" t="b">
        <f>ISBLANK(照会事項[[#This Row],[ ご回答欄【単独完結パターン】 ]])</f>
        <v>1</v>
      </c>
      <c r="R14" s="15" t="b">
        <f>AND(照会事項[[#This Row],[IsQuestion]],照会事項[[#This Row],[Fwk回答欄空き]],NOT(照会事項[[#This Row],[Fwk要回答条件あり]]))</f>
        <v>0</v>
      </c>
      <c r="S14" s="15" t="b">
        <f>AND(照会事項[[#This Row],[IsQuestion]],照会事項[[#This Row],[Fwk回答欄空き]],照会事項[[#This Row],[Fwk要回答条件あり]])</f>
        <v>1</v>
      </c>
      <c r="T14" s="20" t="b">
        <f>ISNUMBER(FIND(Keyword変換後_要補足説明,照会事項[[#This Row],[ ご回答欄【単独完結パターン】 ]]))</f>
        <v>0</v>
      </c>
      <c r="U14" s="20" t="b">
        <f>ISBLANK(照会事項[[#This Row],[補足説明]])</f>
        <v>1</v>
      </c>
      <c r="V14" s="20" t="b">
        <f>AND(照会事項[[#This Row],[Fwk要補足説明]],照会事項[[#This Row],[Fwk補足説明空き]])</f>
        <v>0</v>
      </c>
      <c r="W14" s="20"/>
      <c r="X14" s="20" t="s">
        <v>94</v>
      </c>
      <c r="Y14" s="12" t="s">
        <v>144</v>
      </c>
      <c r="Z14" s="12" t="s">
        <v>87</v>
      </c>
      <c r="AA14" s="21"/>
      <c r="AB14" s="13"/>
      <c r="AC14" s="22" t="s">
        <v>64</v>
      </c>
      <c r="AD14" s="16"/>
      <c r="AE14" s="16"/>
    </row>
    <row r="15" spans="1:32" s="22" customFormat="1" ht="78.75">
      <c r="A15" s="19" t="str">
        <f>CONCATENATE(照会事項[[#This Row],[照会事項補足]],照会事項[[#This Row],[項番入力用]],照会事項[[#This Row],[照会事項選択肢]])</f>
        <v xml:space="preserve"> B-4 </v>
      </c>
      <c r="B15" s="19" t="str">
        <f>CONCATENATE(照会事項[[#This Row],[照会事項補足]],照会事項[[#This Row],[項目入力用]],照会事項[[#This Row],[照会事項選択肢]])</f>
        <v>◤ 真正性の確保（PDF出力・署名等） ◢</v>
      </c>
      <c r="C15" s="19" t="str">
        <f>CONCATENATE(照会事項[[#This Row],[照会事項補足]],照会事項[[#This Row],[確認事項入力用]],照会事項[[#This Row],[照会事項選択肢]])</f>
        <v xml:space="preserve"> 貴社製品上で処理・管理するデータについて、PDF形式での出力に対応し、出力データに対するタイムスタンプの付与や電子署名（またはそれに準ずる検証手段）の付与等はできるか。その仕様と運用方法は。 </v>
      </c>
      <c r="D15" s="15" t="b">
        <f>AND(照会事項[[#This Row],[項目入力用]]&lt;&gt;"",照会事項[[#This Row],[補足]]="")</f>
        <v>1</v>
      </c>
      <c r="E15" s="20">
        <f>IF(照会事項[[#This Row],[IsQuestion]],1,0)</f>
        <v>1</v>
      </c>
      <c r="F15" s="15">
        <f ca="1">IFERROR(OFFSET(照会事項[[#This Row],[SEQ]],-1,0)+照会事項[[#This Row],[CountUp]],照会事項[[#This Row],[CountUp]])</f>
        <v>9</v>
      </c>
      <c r="G15" s="20" t="str">
        <f>TEXT(照会事項[[#This Row],[補足]],表示形式_照会事項補足)</f>
        <v/>
      </c>
      <c r="H15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5" s="20" t="e">
        <f>MATCH(照会事項[[#This Row],[選択肢]],選択肢PD用[選択肢],0)</f>
        <v>#N/A</v>
      </c>
      <c r="J15" s="20" t="e">
        <f>INDEX(選択肢PD用[選択肢個数],照会事項[[#This Row],[選択肢PD行番号]])</f>
        <v>#N/A</v>
      </c>
      <c r="K15" s="20" t="b">
        <f>照会事項[[#This Row],[補足]]=見出し</f>
        <v>0</v>
      </c>
      <c r="L15" s="20" t="b">
        <f ca="1">AND(TRIM(照会事項[[#This Row],[項目]])&lt;&gt;"",OFFSET(照会事項[[#This Row],[IsQuestion]],1,0))</f>
        <v>1</v>
      </c>
      <c r="M15" s="20" t="b">
        <f>NOT(ISBLANK(照会事項[[#This Row],[選択肢]]))</f>
        <v>0</v>
      </c>
      <c r="N15" s="20" t="b">
        <f>照会事項[[#This Row],[回答入力単位・形式]]=Keyword条件_回答形式選択</f>
        <v>0</v>
      </c>
      <c r="O15" s="20" t="b">
        <f>_xlfn.XOR(照会事項[[#This Row],[Fwk選択肢あり]],照会事項[[#This Row],[Fwk回答形式選択]])</f>
        <v>0</v>
      </c>
      <c r="P15" s="15" t="b">
        <f>LEFT(照会事項[[#This Row],[項目入力用]],1)="◤"</f>
        <v>1</v>
      </c>
      <c r="Q15" s="15" t="b">
        <f>ISBLANK(照会事項[[#This Row],[ ご回答欄【単独完結パターン】 ]])</f>
        <v>1</v>
      </c>
      <c r="R15" s="15" t="b">
        <f>AND(照会事項[[#This Row],[IsQuestion]],照会事項[[#This Row],[Fwk回答欄空き]],NOT(照会事項[[#This Row],[Fwk要回答条件あり]]))</f>
        <v>0</v>
      </c>
      <c r="S15" s="15" t="b">
        <f>AND(照会事項[[#This Row],[IsQuestion]],照会事項[[#This Row],[Fwk回答欄空き]],照会事項[[#This Row],[Fwk要回答条件あり]])</f>
        <v>1</v>
      </c>
      <c r="T15" s="20" t="b">
        <f>ISNUMBER(FIND(Keyword変換後_要補足説明,照会事項[[#This Row],[ ご回答欄【単独完結パターン】 ]]))</f>
        <v>0</v>
      </c>
      <c r="U15" s="20" t="b">
        <f>ISBLANK(照会事項[[#This Row],[補足説明]])</f>
        <v>1</v>
      </c>
      <c r="V15" s="20" t="b">
        <f>AND(照会事項[[#This Row],[Fwk要補足説明]],照会事項[[#This Row],[Fwk補足説明空き]])</f>
        <v>0</v>
      </c>
      <c r="W15" s="20"/>
      <c r="X15" s="20" t="s">
        <v>95</v>
      </c>
      <c r="Y15" s="12" t="s">
        <v>145</v>
      </c>
      <c r="Z15" s="12" t="s">
        <v>88</v>
      </c>
      <c r="AA15" s="21"/>
      <c r="AB15" s="13"/>
      <c r="AC15" s="22" t="s">
        <v>64</v>
      </c>
      <c r="AD15" s="16"/>
      <c r="AE15" s="16"/>
    </row>
    <row r="16" spans="1:32" s="22" customFormat="1" ht="47.25">
      <c r="A16" s="19" t="str">
        <f>CONCATENATE(照会事項[[#This Row],[照会事項補足]],照会事項[[#This Row],[項番入力用]],照会事項[[#This Row],[照会事項選択肢]])</f>
        <v xml:space="preserve"> B-5 </v>
      </c>
      <c r="B16" s="19" t="str">
        <f>CONCATENATE(照会事項[[#This Row],[照会事項補足]],照会事項[[#This Row],[項目入力用]],照会事項[[#This Row],[照会事項選択肢]])</f>
        <v>◤ 検索性の確保（検索要件） ◢</v>
      </c>
      <c r="C16" s="19" t="str">
        <f>CONCATENATE(照会事項[[#This Row],[照会事項補足]],照会事項[[#This Row],[確認事項入力用]],照会事項[[#This Row],[照会事項選択肢]])</f>
        <v xml:space="preserve"> 「文書発送日」「送付先」「件名」および主要なメタデータや複合条件による検索ができるか。その仕様は。 </v>
      </c>
      <c r="D16" s="20" t="b">
        <f>AND(照会事項[[#This Row],[項目入力用]]&lt;&gt;"",照会事項[[#This Row],[補足]]="")</f>
        <v>1</v>
      </c>
      <c r="E16" s="20">
        <f>IF(照会事項[[#This Row],[IsQuestion]],1,0)</f>
        <v>1</v>
      </c>
      <c r="F16" s="20">
        <f ca="1">IFERROR(OFFSET(照会事項[[#This Row],[SEQ]],-1,0)+照会事項[[#This Row],[CountUp]],照会事項[[#This Row],[CountUp]])</f>
        <v>10</v>
      </c>
      <c r="G16" s="20" t="str">
        <f>TEXT(照会事項[[#This Row],[補足]],表示形式_照会事項補足)</f>
        <v/>
      </c>
      <c r="H16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6" s="20" t="e">
        <f>MATCH(照会事項[[#This Row],[選択肢]],選択肢PD用[選択肢],0)</f>
        <v>#N/A</v>
      </c>
      <c r="J16" s="20" t="e">
        <f>INDEX(選択肢PD用[選択肢個数],照会事項[[#This Row],[選択肢PD行番号]])</f>
        <v>#N/A</v>
      </c>
      <c r="K16" s="20" t="b">
        <f>照会事項[[#This Row],[補足]]=見出し</f>
        <v>0</v>
      </c>
      <c r="L16" s="20" t="b">
        <f ca="1">AND(TRIM(照会事項[[#This Row],[項目]])&lt;&gt;"",OFFSET(照会事項[[#This Row],[IsQuestion]],1,0))</f>
        <v>1</v>
      </c>
      <c r="M16" s="20" t="b">
        <f>NOT(ISBLANK(照会事項[[#This Row],[選択肢]]))</f>
        <v>0</v>
      </c>
      <c r="N16" s="20" t="b">
        <f>照会事項[[#This Row],[回答入力単位・形式]]=Keyword条件_回答形式選択</f>
        <v>0</v>
      </c>
      <c r="O16" s="20" t="b">
        <f>_xlfn.XOR(照会事項[[#This Row],[Fwk選択肢あり]],照会事項[[#This Row],[Fwk回答形式選択]])</f>
        <v>0</v>
      </c>
      <c r="P16" s="20" t="b">
        <f>LEFT(照会事項[[#This Row],[項目入力用]],1)="◤"</f>
        <v>1</v>
      </c>
      <c r="Q16" s="20" t="b">
        <f>ISBLANK(照会事項[[#This Row],[ ご回答欄【単独完結パターン】 ]])</f>
        <v>1</v>
      </c>
      <c r="R16" s="20" t="b">
        <f>AND(照会事項[[#This Row],[IsQuestion]],照会事項[[#This Row],[Fwk回答欄空き]],NOT(照会事項[[#This Row],[Fwk要回答条件あり]]))</f>
        <v>0</v>
      </c>
      <c r="S16" s="20" t="b">
        <f>AND(照会事項[[#This Row],[IsQuestion]],照会事項[[#This Row],[Fwk回答欄空き]],照会事項[[#This Row],[Fwk要回答条件あり]])</f>
        <v>1</v>
      </c>
      <c r="T16" s="20" t="b">
        <f>ISNUMBER(FIND(Keyword変換後_要補足説明,照会事項[[#This Row],[ ご回答欄【単独完結パターン】 ]]))</f>
        <v>0</v>
      </c>
      <c r="U16" s="20" t="b">
        <f>ISBLANK(照会事項[[#This Row],[補足説明]])</f>
        <v>1</v>
      </c>
      <c r="V16" s="20" t="b">
        <f>AND(照会事項[[#This Row],[Fwk要補足説明]],照会事項[[#This Row],[Fwk補足説明空き]])</f>
        <v>0</v>
      </c>
      <c r="W16" s="20"/>
      <c r="X16" s="20" t="s">
        <v>96</v>
      </c>
      <c r="Y16" s="12" t="s">
        <v>146</v>
      </c>
      <c r="Z16" s="12" t="s">
        <v>89</v>
      </c>
      <c r="AA16" s="21"/>
      <c r="AB16" s="14"/>
      <c r="AC16" s="22" t="s">
        <v>64</v>
      </c>
      <c r="AD16" s="21"/>
      <c r="AE16" s="21"/>
    </row>
    <row r="17" spans="1:31" s="22" customFormat="1" ht="31.5">
      <c r="A17" s="19" t="str">
        <f>CONCATENATE(照会事項[[#This Row],[照会事項補足]],照会事項[[#This Row],[項番入力用]],照会事項[[#This Row],[照会事項選択肢]])</f>
        <v xml:space="preserve"> B-6</v>
      </c>
      <c r="B17" s="19" t="str">
        <f>CONCATENATE(照会事項[[#This Row],[照会事項補足]],照会事項[[#This Row],[項目入力用]],照会事項[[#This Row],[照会事項選択肢]])</f>
        <v>◤ 検索性の確保（検索要件） ◢</v>
      </c>
      <c r="C17" s="19" t="str">
        <f>CONCATENATE(照会事項[[#This Row],[照会事項補足]],照会事項[[#This Row],[確認事項入力用]],照会事項[[#This Row],[照会事項選択肢]])</f>
        <v xml:space="preserve"> 文書本文の中身のキーワードから検索はできるか。その仕様は。 </v>
      </c>
      <c r="D17" s="20" t="b">
        <f>AND(照会事項[[#This Row],[項目入力用]]&lt;&gt;"",照会事項[[#This Row],[補足]]="")</f>
        <v>1</v>
      </c>
      <c r="E17" s="20">
        <f>IF(照会事項[[#This Row],[IsQuestion]],1,0)</f>
        <v>1</v>
      </c>
      <c r="F17" s="20">
        <f ca="1">IFERROR(OFFSET(照会事項[[#This Row],[SEQ]],-1,0)+照会事項[[#This Row],[CountUp]],照会事項[[#This Row],[CountUp]])</f>
        <v>11</v>
      </c>
      <c r="G17" s="20" t="str">
        <f>TEXT(照会事項[[#This Row],[補足]],表示形式_照会事項補足)</f>
        <v/>
      </c>
      <c r="H17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7" s="20" t="e">
        <f>MATCH(照会事項[[#This Row],[選択肢]],選択肢PD用[選択肢],0)</f>
        <v>#N/A</v>
      </c>
      <c r="J17" s="20" t="e">
        <f>INDEX(選択肢PD用[選択肢個数],照会事項[[#This Row],[選択肢PD行番号]])</f>
        <v>#N/A</v>
      </c>
      <c r="K17" s="20" t="b">
        <f>照会事項[[#This Row],[補足]]=見出し</f>
        <v>0</v>
      </c>
      <c r="L17" s="20" t="b">
        <f ca="1">AND(TRIM(照会事項[[#This Row],[項目]])&lt;&gt;"",OFFSET(照会事項[[#This Row],[IsQuestion]],1,0))</f>
        <v>1</v>
      </c>
      <c r="M17" s="20" t="b">
        <f>NOT(ISBLANK(照会事項[[#This Row],[選択肢]]))</f>
        <v>0</v>
      </c>
      <c r="N17" s="20" t="b">
        <f>照会事項[[#This Row],[回答入力単位・形式]]=Keyword条件_回答形式選択</f>
        <v>0</v>
      </c>
      <c r="O17" s="20" t="b">
        <f>_xlfn.XOR(照会事項[[#This Row],[Fwk選択肢あり]],照会事項[[#This Row],[Fwk回答形式選択]])</f>
        <v>0</v>
      </c>
      <c r="P17" s="20" t="b">
        <f>LEFT(照会事項[[#This Row],[項目入力用]],1)="◤"</f>
        <v>1</v>
      </c>
      <c r="Q17" s="20" t="b">
        <f>ISBLANK(照会事項[[#This Row],[ ご回答欄【単独完結パターン】 ]])</f>
        <v>1</v>
      </c>
      <c r="R17" s="20" t="b">
        <f>AND(照会事項[[#This Row],[IsQuestion]],照会事項[[#This Row],[Fwk回答欄空き]],NOT(照会事項[[#This Row],[Fwk要回答条件あり]]))</f>
        <v>0</v>
      </c>
      <c r="S17" s="20" t="b">
        <f>AND(照会事項[[#This Row],[IsQuestion]],照会事項[[#This Row],[Fwk回答欄空き]],照会事項[[#This Row],[Fwk要回答条件あり]])</f>
        <v>1</v>
      </c>
      <c r="T17" s="20" t="b">
        <f>ISNUMBER(FIND(Keyword変換後_要補足説明,照会事項[[#This Row],[ ご回答欄【単独完結パターン】 ]]))</f>
        <v>0</v>
      </c>
      <c r="U17" s="20" t="b">
        <f>ISBLANK(照会事項[[#This Row],[補足説明]])</f>
        <v>1</v>
      </c>
      <c r="V17" s="20" t="b">
        <f>AND(照会事項[[#This Row],[Fwk要補足説明]],照会事項[[#This Row],[Fwk補足説明空き]])</f>
        <v>0</v>
      </c>
      <c r="W17" s="20"/>
      <c r="X17" s="20" t="s">
        <v>97</v>
      </c>
      <c r="Y17" s="12" t="s">
        <v>146</v>
      </c>
      <c r="Z17" s="12" t="s">
        <v>90</v>
      </c>
      <c r="AA17" s="21"/>
      <c r="AB17" s="14"/>
      <c r="AC17" s="22" t="s">
        <v>64</v>
      </c>
      <c r="AD17" s="21"/>
      <c r="AE17" s="21"/>
    </row>
    <row r="18" spans="1:31" s="22" customFormat="1" ht="47.25">
      <c r="A18" s="19" t="str">
        <f>CONCATENATE(照会事項[[#This Row],[照会事項補足]],照会事項[[#This Row],[項番入力用]],照会事項[[#This Row],[照会事項選択肢]])</f>
        <v xml:space="preserve"> B-7</v>
      </c>
      <c r="B18" s="19" t="str">
        <f>CONCATENATE(照会事項[[#This Row],[照会事項補足]],照会事項[[#This Row],[項目入力用]],照会事項[[#This Row],[照会事項選択肢]])</f>
        <v>◤ 可視性の確保（ディスプレイ等対応） ◢</v>
      </c>
      <c r="C18" s="19" t="str">
        <f>CONCATENATE(照会事項[[#This Row],[照会事項補足]],照会事項[[#This Row],[確認事項入力用]],照会事項[[#This Row],[照会事項選択肢]])</f>
        <v xml:space="preserve"> 貴社製品内に保存されたデータを、監査や会計検査等の際に速やかに画面表示および書面・データで出力・提示できるか。 </v>
      </c>
      <c r="D18" s="15" t="b">
        <f>AND(照会事項[[#This Row],[項目入力用]]&lt;&gt;"",照会事項[[#This Row],[補足]]="")</f>
        <v>1</v>
      </c>
      <c r="E18" s="20">
        <f>IF(照会事項[[#This Row],[IsQuestion]],1,0)</f>
        <v>1</v>
      </c>
      <c r="F18" s="15">
        <f ca="1">IFERROR(OFFSET(照会事項[[#This Row],[SEQ]],-1,0)+照会事項[[#This Row],[CountUp]],照会事項[[#This Row],[CountUp]])</f>
        <v>12</v>
      </c>
      <c r="G18" s="20" t="str">
        <f>TEXT(照会事項[[#This Row],[補足]],表示形式_照会事項補足)</f>
        <v/>
      </c>
      <c r="H18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8" s="20" t="e">
        <f>MATCH(照会事項[[#This Row],[選択肢]],選択肢PD用[選択肢],0)</f>
        <v>#N/A</v>
      </c>
      <c r="J18" s="20" t="e">
        <f>INDEX(選択肢PD用[選択肢個数],照会事項[[#This Row],[選択肢PD行番号]])</f>
        <v>#N/A</v>
      </c>
      <c r="K18" s="20" t="b">
        <f>照会事項[[#This Row],[補足]]=見出し</f>
        <v>0</v>
      </c>
      <c r="L18" s="20" t="b">
        <f ca="1">AND(TRIM(照会事項[[#This Row],[項目]])&lt;&gt;"",OFFSET(照会事項[[#This Row],[IsQuestion]],1,0))</f>
        <v>0</v>
      </c>
      <c r="M18" s="20" t="b">
        <f>NOT(ISBLANK(照会事項[[#This Row],[選択肢]]))</f>
        <v>0</v>
      </c>
      <c r="N18" s="20" t="b">
        <f>照会事項[[#This Row],[回答入力単位・形式]]=Keyword条件_回答形式選択</f>
        <v>0</v>
      </c>
      <c r="O18" s="20" t="b">
        <f>_xlfn.XOR(照会事項[[#This Row],[Fwk選択肢あり]],照会事項[[#This Row],[Fwk回答形式選択]])</f>
        <v>0</v>
      </c>
      <c r="P18" s="15" t="b">
        <f>LEFT(照会事項[[#This Row],[項目入力用]],1)="◤"</f>
        <v>1</v>
      </c>
      <c r="Q18" s="15" t="b">
        <f>ISBLANK(照会事項[[#This Row],[ ご回答欄【単独完結パターン】 ]])</f>
        <v>1</v>
      </c>
      <c r="R18" s="15" t="b">
        <f>AND(照会事項[[#This Row],[IsQuestion]],照会事項[[#This Row],[Fwk回答欄空き]],NOT(照会事項[[#This Row],[Fwk要回答条件あり]]))</f>
        <v>0</v>
      </c>
      <c r="S18" s="15" t="b">
        <f>AND(照会事項[[#This Row],[IsQuestion]],照会事項[[#This Row],[Fwk回答欄空き]],照会事項[[#This Row],[Fwk要回答条件あり]])</f>
        <v>1</v>
      </c>
      <c r="T18" s="20" t="b">
        <f>ISNUMBER(FIND(Keyword変換後_要補足説明,照会事項[[#This Row],[ ご回答欄【単独完結パターン】 ]]))</f>
        <v>0</v>
      </c>
      <c r="U18" s="20" t="b">
        <f>ISBLANK(照会事項[[#This Row],[補足説明]])</f>
        <v>1</v>
      </c>
      <c r="V18" s="20" t="b">
        <f>AND(照会事項[[#This Row],[Fwk要補足説明]],照会事項[[#This Row],[Fwk補足説明空き]])</f>
        <v>0</v>
      </c>
      <c r="W18" s="20"/>
      <c r="X18" s="20" t="s">
        <v>98</v>
      </c>
      <c r="Y18" s="12" t="s">
        <v>147</v>
      </c>
      <c r="Z18" s="12" t="s">
        <v>91</v>
      </c>
      <c r="AA18" s="21"/>
      <c r="AB18" s="13"/>
      <c r="AC18" s="22" t="s">
        <v>64</v>
      </c>
      <c r="AD18" s="21"/>
      <c r="AE18" s="21"/>
    </row>
    <row r="19" spans="1:31" s="22" customFormat="1" ht="31.5">
      <c r="A19" s="19" t="str">
        <f>CONCATENATE(照会事項[[#This Row],[照会事項補足]],照会事項[[#This Row],[項番入力用]],照会事項[[#This Row],[照会事項選択肢]])</f>
        <v xml:space="preserve">★ </v>
      </c>
      <c r="B19" s="19" t="str">
        <f>CONCATENATE(照会事項[[#This Row],[照会事項補足]],照会事項[[#This Row],[項目入力用]],照会事項[[#This Row],[照会事項選択肢]])</f>
        <v>★ Ｃ．電子決裁システムの要件</v>
      </c>
      <c r="C19" s="19" t="str">
        <f>CONCATENATE(照会事項[[#This Row],[照会事項補足]],照会事項[[#This Row],[確認事項入力用]],照会事項[[#This Row],[照会事項選択肢]])</f>
        <v xml:space="preserve">★ </v>
      </c>
      <c r="D19" s="15" t="b">
        <f>AND(照会事項[[#This Row],[項目入力用]]&lt;&gt;"",照会事項[[#This Row],[補足]]="")</f>
        <v>0</v>
      </c>
      <c r="E19" s="20">
        <f>IF(照会事項[[#This Row],[IsQuestion]],1,0)</f>
        <v>0</v>
      </c>
      <c r="F19" s="15">
        <f ca="1">IFERROR(OFFSET(照会事項[[#This Row],[SEQ]],-1,0)+照会事項[[#This Row],[CountUp]],照会事項[[#This Row],[CountUp]])</f>
        <v>12</v>
      </c>
      <c r="G19" s="20" t="str">
        <f>TEXT(照会事項[[#This Row],[補足]],表示形式_照会事項補足)</f>
        <v xml:space="preserve">★ </v>
      </c>
      <c r="H19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19" s="20" t="e">
        <f>MATCH(照会事項[[#This Row],[選択肢]],選択肢PD用[選択肢],0)</f>
        <v>#N/A</v>
      </c>
      <c r="J19" s="20" t="e">
        <f>INDEX(選択肢PD用[選択肢個数],照会事項[[#This Row],[選択肢PD行番号]])</f>
        <v>#N/A</v>
      </c>
      <c r="K19" s="20" t="b">
        <f>照会事項[[#This Row],[補足]]=見出し</f>
        <v>1</v>
      </c>
      <c r="L19" s="20" t="b">
        <f ca="1">AND(TRIM(照会事項[[#This Row],[項目]])&lt;&gt;"",OFFSET(照会事項[[#This Row],[IsQuestion]],1,0))</f>
        <v>1</v>
      </c>
      <c r="M19" s="20" t="b">
        <f>NOT(ISBLANK(照会事項[[#This Row],[選択肢]]))</f>
        <v>0</v>
      </c>
      <c r="N19" s="20" t="b">
        <f>照会事項[[#This Row],[回答入力単位・形式]]=Keyword条件_回答形式選択</f>
        <v>0</v>
      </c>
      <c r="O19" s="20" t="b">
        <f>_xlfn.XOR(照会事項[[#This Row],[Fwk選択肢あり]],照会事項[[#This Row],[Fwk回答形式選択]])</f>
        <v>0</v>
      </c>
      <c r="P19" s="15" t="b">
        <f>LEFT(照会事項[[#This Row],[項目入力用]],1)="◤"</f>
        <v>0</v>
      </c>
      <c r="Q19" s="15" t="b">
        <f>ISBLANK(照会事項[[#This Row],[ ご回答欄【単独完結パターン】 ]])</f>
        <v>1</v>
      </c>
      <c r="R19" s="15" t="b">
        <f>AND(照会事項[[#This Row],[IsQuestion]],照会事項[[#This Row],[Fwk回答欄空き]],NOT(照会事項[[#This Row],[Fwk要回答条件あり]]))</f>
        <v>0</v>
      </c>
      <c r="S19" s="15" t="b">
        <f>AND(照会事項[[#This Row],[IsQuestion]],照会事項[[#This Row],[Fwk回答欄空き]],照会事項[[#This Row],[Fwk要回答条件あり]])</f>
        <v>0</v>
      </c>
      <c r="T19" s="20" t="b">
        <f>ISNUMBER(FIND(Keyword変換後_要補足説明,照会事項[[#This Row],[ ご回答欄【単独完結パターン】 ]]))</f>
        <v>0</v>
      </c>
      <c r="U19" s="20" t="b">
        <f>ISBLANK(照会事項[[#This Row],[補足説明]])</f>
        <v>1</v>
      </c>
      <c r="V19" s="20" t="b">
        <f>AND(照会事項[[#This Row],[Fwk要補足説明]],照会事項[[#This Row],[Fwk補足説明空き]])</f>
        <v>0</v>
      </c>
      <c r="W19" s="20"/>
      <c r="X19" s="20" t="s">
        <v>137</v>
      </c>
      <c r="Y19" s="12" t="s">
        <v>100</v>
      </c>
      <c r="Z19" s="12"/>
      <c r="AA19" s="21" t="s">
        <v>63</v>
      </c>
      <c r="AB19" s="13"/>
      <c r="AD19" s="21"/>
      <c r="AE19" s="21"/>
    </row>
    <row r="20" spans="1:31" s="22" customFormat="1" ht="31.5">
      <c r="A20" s="19" t="str">
        <f>CONCATENATE(照会事項[[#This Row],[照会事項補足]],照会事項[[#This Row],[項番入力用]],照会事項[[#This Row],[照会事項選択肢]])</f>
        <v xml:space="preserve"> C-1 </v>
      </c>
      <c r="B20" s="19" t="str">
        <f>CONCATENATE(照会事項[[#This Row],[照会事項補足]],照会事項[[#This Row],[項目入力用]],照会事項[[#This Row],[照会事項選択肢]])</f>
        <v xml:space="preserve"> システム名</v>
      </c>
      <c r="C20" s="19" t="str">
        <f>CONCATENATE(照会事項[[#This Row],[照会事項補足]],照会事項[[#This Row],[確認事項入力用]],照会事項[[#This Row],[照会事項選択肢]])</f>
        <v xml:space="preserve"> 提案するシステムの名称、概要・特徴は。</v>
      </c>
      <c r="D20" s="15" t="b">
        <f>AND(照会事項[[#This Row],[項目入力用]]&lt;&gt;"",照会事項[[#This Row],[補足]]="")</f>
        <v>1</v>
      </c>
      <c r="E20" s="20">
        <f>IF(照会事項[[#This Row],[IsQuestion]],1,0)</f>
        <v>1</v>
      </c>
      <c r="F20" s="15">
        <f ca="1">IFERROR(OFFSET(照会事項[[#This Row],[SEQ]],-1,0)+照会事項[[#This Row],[CountUp]],照会事項[[#This Row],[CountUp]])</f>
        <v>13</v>
      </c>
      <c r="G20" s="20" t="str">
        <f>TEXT(照会事項[[#This Row],[補足]],表示形式_照会事項補足)</f>
        <v/>
      </c>
      <c r="H20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0" s="20" t="e">
        <f>MATCH(照会事項[[#This Row],[選択肢]],選択肢PD用[選択肢],0)</f>
        <v>#N/A</v>
      </c>
      <c r="J20" s="20" t="e">
        <f>INDEX(選択肢PD用[選択肢個数],照会事項[[#This Row],[選択肢PD行番号]])</f>
        <v>#N/A</v>
      </c>
      <c r="K20" s="20" t="b">
        <f>照会事項[[#This Row],[補足]]=見出し</f>
        <v>0</v>
      </c>
      <c r="L20" s="20" t="b">
        <f ca="1">AND(TRIM(照会事項[[#This Row],[項目]])&lt;&gt;"",OFFSET(照会事項[[#This Row],[IsQuestion]],1,0))</f>
        <v>1</v>
      </c>
      <c r="M20" s="20" t="b">
        <f>NOT(ISBLANK(照会事項[[#This Row],[選択肢]]))</f>
        <v>0</v>
      </c>
      <c r="N20" s="20" t="b">
        <f>照会事項[[#This Row],[回答入力単位・形式]]=Keyword条件_回答形式選択</f>
        <v>0</v>
      </c>
      <c r="O20" s="20" t="b">
        <f>_xlfn.XOR(照会事項[[#This Row],[Fwk選択肢あり]],照会事項[[#This Row],[Fwk回答形式選択]])</f>
        <v>0</v>
      </c>
      <c r="P20" s="15" t="b">
        <f>LEFT(照会事項[[#This Row],[項目入力用]],1)="◤"</f>
        <v>0</v>
      </c>
      <c r="Q20" s="15" t="b">
        <f>ISBLANK(照会事項[[#This Row],[ ご回答欄【単独完結パターン】 ]])</f>
        <v>1</v>
      </c>
      <c r="R20" s="15" t="b">
        <f>AND(照会事項[[#This Row],[IsQuestion]],照会事項[[#This Row],[Fwk回答欄空き]],NOT(照会事項[[#This Row],[Fwk要回答条件あり]]))</f>
        <v>1</v>
      </c>
      <c r="S20" s="15" t="b">
        <f>AND(照会事項[[#This Row],[IsQuestion]],照会事項[[#This Row],[Fwk回答欄空き]],照会事項[[#This Row],[Fwk要回答条件あり]])</f>
        <v>0</v>
      </c>
      <c r="T20" s="20" t="b">
        <f>ISNUMBER(FIND(Keyword変換後_要補足説明,照会事項[[#This Row],[ ご回答欄【単独完結パターン】 ]]))</f>
        <v>0</v>
      </c>
      <c r="U20" s="20" t="b">
        <f>ISBLANK(照会事項[[#This Row],[補足説明]])</f>
        <v>1</v>
      </c>
      <c r="V20" s="20" t="b">
        <f>AND(照会事項[[#This Row],[Fwk要補足説明]],照会事項[[#This Row],[Fwk補足説明空き]])</f>
        <v>0</v>
      </c>
      <c r="W20" s="20"/>
      <c r="X20" s="20" t="s">
        <v>107</v>
      </c>
      <c r="Y20" s="12" t="s">
        <v>101</v>
      </c>
      <c r="Z20" s="12" t="s">
        <v>102</v>
      </c>
      <c r="AA20" s="21"/>
      <c r="AB20" s="13"/>
      <c r="AC20" s="22" t="s">
        <v>64</v>
      </c>
      <c r="AD20" s="21"/>
      <c r="AE20" s="21"/>
    </row>
    <row r="21" spans="1:31" s="22" customFormat="1" ht="47.25">
      <c r="A21" s="19" t="str">
        <f>CONCATENATE(照会事項[[#This Row],[照会事項補足]],照会事項[[#This Row],[項番入力用]],照会事項[[#This Row],[照会事項選択肢]])</f>
        <v xml:space="preserve"> C-2 </v>
      </c>
      <c r="B21" s="19" t="str">
        <f>CONCATENATE(照会事項[[#This Row],[照会事項補足]],照会事項[[#This Row],[項目入力用]],照会事項[[#This Row],[照会事項選択肢]])</f>
        <v>◤ 決裁ルート・職務権限 ◢</v>
      </c>
      <c r="C21" s="19" t="str">
        <f>CONCATENATE(照会事項[[#This Row],[照会事項補足]],照会事項[[#This Row],[確認事項入力用]],照会事項[[#This Row],[照会事項選択肢]])</f>
        <v xml:space="preserve"> 合議、代決、後閲、回議などの様々な決裁ルートや、組織改編・人事異動時の権限移行に対応できるか。 </v>
      </c>
      <c r="D21" s="15" t="b">
        <f>AND(照会事項[[#This Row],[項目入力用]]&lt;&gt;"",照会事項[[#This Row],[補足]]="")</f>
        <v>1</v>
      </c>
      <c r="E21" s="20">
        <f>IF(照会事項[[#This Row],[IsQuestion]],1,0)</f>
        <v>1</v>
      </c>
      <c r="F21" s="15">
        <f ca="1">IFERROR(OFFSET(照会事項[[#This Row],[SEQ]],-1,0)+照会事項[[#This Row],[CountUp]],照会事項[[#This Row],[CountUp]])</f>
        <v>14</v>
      </c>
      <c r="G21" s="20" t="str">
        <f>TEXT(照会事項[[#This Row],[補足]],表示形式_照会事項補足)</f>
        <v/>
      </c>
      <c r="H21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1" s="20" t="e">
        <f>MATCH(照会事項[[#This Row],[選択肢]],選択肢PD用[選択肢],0)</f>
        <v>#N/A</v>
      </c>
      <c r="J21" s="20" t="e">
        <f>INDEX(選択肢PD用[選択肢個数],照会事項[[#This Row],[選択肢PD行番号]])</f>
        <v>#N/A</v>
      </c>
      <c r="K21" s="20" t="b">
        <f>照会事項[[#This Row],[補足]]=見出し</f>
        <v>0</v>
      </c>
      <c r="L21" s="20" t="b">
        <f ca="1">AND(TRIM(照会事項[[#This Row],[項目]])&lt;&gt;"",OFFSET(照会事項[[#This Row],[IsQuestion]],1,0))</f>
        <v>1</v>
      </c>
      <c r="M21" s="20" t="b">
        <f>NOT(ISBLANK(照会事項[[#This Row],[選択肢]]))</f>
        <v>0</v>
      </c>
      <c r="N21" s="20" t="b">
        <f>照会事項[[#This Row],[回答入力単位・形式]]=Keyword条件_回答形式選択</f>
        <v>0</v>
      </c>
      <c r="O21" s="20" t="b">
        <f>_xlfn.XOR(照会事項[[#This Row],[Fwk選択肢あり]],照会事項[[#This Row],[Fwk回答形式選択]])</f>
        <v>0</v>
      </c>
      <c r="P21" s="15" t="b">
        <f>LEFT(照会事項[[#This Row],[項目入力用]],1)="◤"</f>
        <v>1</v>
      </c>
      <c r="Q21" s="15" t="b">
        <f>ISBLANK(照会事項[[#This Row],[ ご回答欄【単独完結パターン】 ]])</f>
        <v>1</v>
      </c>
      <c r="R21" s="15" t="b">
        <f>AND(照会事項[[#This Row],[IsQuestion]],照会事項[[#This Row],[Fwk回答欄空き]],NOT(照会事項[[#This Row],[Fwk要回答条件あり]]))</f>
        <v>0</v>
      </c>
      <c r="S21" s="15" t="b">
        <f>AND(照会事項[[#This Row],[IsQuestion]],照会事項[[#This Row],[Fwk回答欄空き]],照会事項[[#This Row],[Fwk要回答条件あり]])</f>
        <v>1</v>
      </c>
      <c r="T21" s="20" t="b">
        <f>ISNUMBER(FIND(Keyword変換後_要補足説明,照会事項[[#This Row],[ ご回答欄【単独完結パターン】 ]]))</f>
        <v>0</v>
      </c>
      <c r="U21" s="20" t="b">
        <f>ISBLANK(照会事項[[#This Row],[補足説明]])</f>
        <v>1</v>
      </c>
      <c r="V21" s="20" t="b">
        <f>AND(照会事項[[#This Row],[Fwk要補足説明]],照会事項[[#This Row],[Fwk補足説明空き]])</f>
        <v>0</v>
      </c>
      <c r="W21" s="20"/>
      <c r="X21" s="20" t="s">
        <v>108</v>
      </c>
      <c r="Y21" s="12" t="s">
        <v>148</v>
      </c>
      <c r="Z21" s="12" t="s">
        <v>103</v>
      </c>
      <c r="AA21" s="21"/>
      <c r="AB21" s="13"/>
      <c r="AC21" s="22" t="s">
        <v>64</v>
      </c>
      <c r="AD21" s="21"/>
      <c r="AE21" s="21"/>
    </row>
    <row r="22" spans="1:31" s="22" customFormat="1" ht="47.25">
      <c r="A22" s="19" t="str">
        <f>CONCATENATE(照会事項[[#This Row],[照会事項補足]],照会事項[[#This Row],[項番入力用]],照会事項[[#This Row],[照会事項選択肢]])</f>
        <v xml:space="preserve"> C-3 </v>
      </c>
      <c r="B22" s="19" t="str">
        <f>CONCATENATE(照会事項[[#This Row],[照会事項補足]],照会事項[[#This Row],[項目入力用]],照会事項[[#This Row],[照会事項選択肢]])</f>
        <v>◤ 文書のライフサイクル ◢</v>
      </c>
      <c r="C22" s="19" t="str">
        <f>CONCATENATE(照会事項[[#This Row],[照会事項補足]],照会事項[[#This Row],[確認事項入力用]],照会事項[[#This Row],[照会事項選択肢]])</f>
        <v xml:space="preserve"> 文書のライフサイクル（収受、起案、決裁、保存、廃棄）を一元管理できるか。 </v>
      </c>
      <c r="D22" s="15" t="b">
        <f>AND(照会事項[[#This Row],[項目入力用]]&lt;&gt;"",照会事項[[#This Row],[補足]]="")</f>
        <v>1</v>
      </c>
      <c r="E22" s="20">
        <f>IF(照会事項[[#This Row],[IsQuestion]],1,0)</f>
        <v>1</v>
      </c>
      <c r="F22" s="15">
        <f ca="1">IFERROR(OFFSET(照会事項[[#This Row],[SEQ]],-1,0)+照会事項[[#This Row],[CountUp]],照会事項[[#This Row],[CountUp]])</f>
        <v>15</v>
      </c>
      <c r="G22" s="20" t="str">
        <f>TEXT(照会事項[[#This Row],[補足]],表示形式_照会事項補足)</f>
        <v/>
      </c>
      <c r="H22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2" s="20" t="e">
        <f>MATCH(照会事項[[#This Row],[選択肢]],選択肢PD用[選択肢],0)</f>
        <v>#N/A</v>
      </c>
      <c r="J22" s="20" t="e">
        <f>INDEX(選択肢PD用[選択肢個数],照会事項[[#This Row],[選択肢PD行番号]])</f>
        <v>#N/A</v>
      </c>
      <c r="K22" s="20" t="b">
        <f>照会事項[[#This Row],[補足]]=見出し</f>
        <v>0</v>
      </c>
      <c r="L22" s="20" t="b">
        <f ca="1">AND(TRIM(照会事項[[#This Row],[項目]])&lt;&gt;"",OFFSET(照会事項[[#This Row],[IsQuestion]],1,0))</f>
        <v>1</v>
      </c>
      <c r="M22" s="20" t="b">
        <f>NOT(ISBLANK(照会事項[[#This Row],[選択肢]]))</f>
        <v>0</v>
      </c>
      <c r="N22" s="20" t="b">
        <f>照会事項[[#This Row],[回答入力単位・形式]]=Keyword条件_回答形式選択</f>
        <v>0</v>
      </c>
      <c r="O22" s="20" t="b">
        <f>_xlfn.XOR(照会事項[[#This Row],[Fwk選択肢あり]],照会事項[[#This Row],[Fwk回答形式選択]])</f>
        <v>0</v>
      </c>
      <c r="P22" s="15" t="b">
        <f>LEFT(照会事項[[#This Row],[項目入力用]],1)="◤"</f>
        <v>1</v>
      </c>
      <c r="Q22" s="15" t="b">
        <f>ISBLANK(照会事項[[#This Row],[ ご回答欄【単独完結パターン】 ]])</f>
        <v>1</v>
      </c>
      <c r="R22" s="15" t="b">
        <f>AND(照会事項[[#This Row],[IsQuestion]],照会事項[[#This Row],[Fwk回答欄空き]],NOT(照会事項[[#This Row],[Fwk要回答条件あり]]))</f>
        <v>0</v>
      </c>
      <c r="S22" s="15" t="b">
        <f>AND(照会事項[[#This Row],[IsQuestion]],照会事項[[#This Row],[Fwk回答欄空き]],照会事項[[#This Row],[Fwk要回答条件あり]])</f>
        <v>1</v>
      </c>
      <c r="T22" s="20" t="b">
        <f>ISNUMBER(FIND(Keyword変換後_要補足説明,照会事項[[#This Row],[ ご回答欄【単独完結パターン】 ]]))</f>
        <v>0</v>
      </c>
      <c r="U22" s="20" t="b">
        <f>ISBLANK(照会事項[[#This Row],[補足説明]])</f>
        <v>1</v>
      </c>
      <c r="V22" s="20" t="b">
        <f>AND(照会事項[[#This Row],[Fwk要補足説明]],照会事項[[#This Row],[Fwk補足説明空き]])</f>
        <v>0</v>
      </c>
      <c r="W22" s="20"/>
      <c r="X22" s="20" t="s">
        <v>109</v>
      </c>
      <c r="Y22" s="12" t="s">
        <v>149</v>
      </c>
      <c r="Z22" s="12" t="s">
        <v>104</v>
      </c>
      <c r="AA22" s="21"/>
      <c r="AB22" s="13"/>
      <c r="AC22" s="22" t="s">
        <v>64</v>
      </c>
      <c r="AD22" s="21"/>
      <c r="AE22" s="21"/>
    </row>
    <row r="23" spans="1:31" s="22" customFormat="1" ht="63">
      <c r="A23" s="19" t="str">
        <f>CONCATENATE(照会事項[[#This Row],[照会事項補足]],照会事項[[#This Row],[項番入力用]],照会事項[[#This Row],[照会事項選択肢]])</f>
        <v xml:space="preserve"> C-4 </v>
      </c>
      <c r="B23" s="19" t="str">
        <f>CONCATENATE(照会事項[[#This Row],[照会事項補足]],照会事項[[#This Row],[項目入力用]],照会事項[[#This Row],[照会事項選択肢]])</f>
        <v>◤ 文書のライフサイクル ◢</v>
      </c>
      <c r="C23" s="19" t="str">
        <f>CONCATENATE(照会事項[[#This Row],[照会事項補足]],照会事項[[#This Row],[確認事項入力用]],照会事項[[#This Row],[照会事項選択肢]])</f>
        <v xml:space="preserve"> C-2において、文書ファイリングはどのように管理するか。文書のメタデータ、その後取得した管理番号、保存場所も一元管理できるか。本市で導入中のマニュアルは別添１のとおり。 </v>
      </c>
      <c r="D23" s="15" t="b">
        <f>AND(照会事項[[#This Row],[項目入力用]]&lt;&gt;"",照会事項[[#This Row],[補足]]="")</f>
        <v>1</v>
      </c>
      <c r="E23" s="20">
        <f>IF(照会事項[[#This Row],[IsQuestion]],1,0)</f>
        <v>1</v>
      </c>
      <c r="F23" s="15">
        <f ca="1">IFERROR(OFFSET(照会事項[[#This Row],[SEQ]],-1,0)+照会事項[[#This Row],[CountUp]],照会事項[[#This Row],[CountUp]])</f>
        <v>16</v>
      </c>
      <c r="G23" s="20" t="str">
        <f>TEXT(照会事項[[#This Row],[補足]],表示形式_照会事項補足)</f>
        <v/>
      </c>
      <c r="H23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3" s="20" t="e">
        <f>MATCH(照会事項[[#This Row],[選択肢]],選択肢PD用[選択肢],0)</f>
        <v>#N/A</v>
      </c>
      <c r="J23" s="20" t="e">
        <f>INDEX(選択肢PD用[選択肢個数],照会事項[[#This Row],[選択肢PD行番号]])</f>
        <v>#N/A</v>
      </c>
      <c r="K23" s="20" t="b">
        <f>照会事項[[#This Row],[補足]]=見出し</f>
        <v>0</v>
      </c>
      <c r="L23" s="20" t="b">
        <f ca="1">AND(TRIM(照会事項[[#This Row],[項目]])&lt;&gt;"",OFFSET(照会事項[[#This Row],[IsQuestion]],1,0))</f>
        <v>1</v>
      </c>
      <c r="M23" s="20" t="b">
        <f>NOT(ISBLANK(照会事項[[#This Row],[選択肢]]))</f>
        <v>0</v>
      </c>
      <c r="N23" s="20" t="b">
        <f>照会事項[[#This Row],[回答入力単位・形式]]=Keyword条件_回答形式選択</f>
        <v>0</v>
      </c>
      <c r="O23" s="20" t="b">
        <f>_xlfn.XOR(照会事項[[#This Row],[Fwk選択肢あり]],照会事項[[#This Row],[Fwk回答形式選択]])</f>
        <v>0</v>
      </c>
      <c r="P23" s="15" t="b">
        <f>LEFT(照会事項[[#This Row],[項目入力用]],1)="◤"</f>
        <v>1</v>
      </c>
      <c r="Q23" s="15" t="b">
        <f>ISBLANK(照会事項[[#This Row],[ ご回答欄【単独完結パターン】 ]])</f>
        <v>1</v>
      </c>
      <c r="R23" s="15" t="b">
        <f>AND(照会事項[[#This Row],[IsQuestion]],照会事項[[#This Row],[Fwk回答欄空き]],NOT(照会事項[[#This Row],[Fwk要回答条件あり]]))</f>
        <v>0</v>
      </c>
      <c r="S23" s="15" t="b">
        <f>AND(照会事項[[#This Row],[IsQuestion]],照会事項[[#This Row],[Fwk回答欄空き]],照会事項[[#This Row],[Fwk要回答条件あり]])</f>
        <v>1</v>
      </c>
      <c r="T23" s="20" t="b">
        <f>ISNUMBER(FIND(Keyword変換後_要補足説明,照会事項[[#This Row],[ ご回答欄【単独完結パターン】 ]]))</f>
        <v>0</v>
      </c>
      <c r="U23" s="20" t="b">
        <f>ISBLANK(照会事項[[#This Row],[補足説明]])</f>
        <v>1</v>
      </c>
      <c r="V23" s="20" t="b">
        <f>AND(照会事項[[#This Row],[Fwk要補足説明]],照会事項[[#This Row],[Fwk補足説明空き]])</f>
        <v>0</v>
      </c>
      <c r="W23" s="20"/>
      <c r="X23" s="20" t="s">
        <v>110</v>
      </c>
      <c r="Y23" s="12" t="s">
        <v>149</v>
      </c>
      <c r="Z23" s="12" t="s">
        <v>105</v>
      </c>
      <c r="AA23" s="21"/>
      <c r="AB23" s="13"/>
      <c r="AC23" s="22" t="s">
        <v>64</v>
      </c>
      <c r="AD23" s="21"/>
      <c r="AE23" s="21"/>
    </row>
    <row r="24" spans="1:31" s="22" customFormat="1" ht="31.5">
      <c r="A24" s="19" t="str">
        <f>CONCATENATE(照会事項[[#This Row],[照会事項補足]],照会事項[[#This Row],[項番入力用]],照会事項[[#This Row],[照会事項選択肢]])</f>
        <v xml:space="preserve"> C-5 </v>
      </c>
      <c r="B24" s="19" t="str">
        <f>CONCATENATE(照会事項[[#This Row],[照会事項補足]],照会事項[[#This Row],[項目入力用]],照会事項[[#This Row],[照会事項選択肢]])</f>
        <v>◤ 文書のライフサイクル ◢</v>
      </c>
      <c r="C24" s="19" t="str">
        <f>CONCATENATE(照会事項[[#This Row],[照会事項補足]],照会事項[[#This Row],[確認事項入力用]],照会事項[[#This Row],[照会事項選択肢]])</f>
        <v xml:space="preserve"> C-3において、当市のファイルサーバへ外部出力できる機能はあるか。それは個別、一括出力できるか。 </v>
      </c>
      <c r="D24" s="15" t="b">
        <f>AND(照会事項[[#This Row],[項目入力用]]&lt;&gt;"",照会事項[[#This Row],[補足]]="")</f>
        <v>1</v>
      </c>
      <c r="E24" s="20">
        <f>IF(照会事項[[#This Row],[IsQuestion]],1,0)</f>
        <v>1</v>
      </c>
      <c r="F24" s="15">
        <f ca="1">IFERROR(OFFSET(照会事項[[#This Row],[SEQ]],-1,0)+照会事項[[#This Row],[CountUp]],照会事項[[#This Row],[CountUp]])</f>
        <v>17</v>
      </c>
      <c r="G24" s="20" t="str">
        <f>TEXT(照会事項[[#This Row],[補足]],表示形式_照会事項補足)</f>
        <v/>
      </c>
      <c r="H24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4" s="20" t="e">
        <f>MATCH(照会事項[[#This Row],[選択肢]],選択肢PD用[選択肢],0)</f>
        <v>#N/A</v>
      </c>
      <c r="J24" s="20" t="e">
        <f>INDEX(選択肢PD用[選択肢個数],照会事項[[#This Row],[選択肢PD行番号]])</f>
        <v>#N/A</v>
      </c>
      <c r="K24" s="20" t="b">
        <f>照会事項[[#This Row],[補足]]=見出し</f>
        <v>0</v>
      </c>
      <c r="L24" s="20" t="b">
        <f ca="1">AND(TRIM(照会事項[[#This Row],[項目]])&lt;&gt;"",OFFSET(照会事項[[#This Row],[IsQuestion]],1,0))</f>
        <v>0</v>
      </c>
      <c r="M24" s="20" t="b">
        <f>NOT(ISBLANK(照会事項[[#This Row],[選択肢]]))</f>
        <v>0</v>
      </c>
      <c r="N24" s="20" t="b">
        <f>照会事項[[#This Row],[回答入力単位・形式]]=Keyword条件_回答形式選択</f>
        <v>0</v>
      </c>
      <c r="O24" s="20" t="b">
        <f>_xlfn.XOR(照会事項[[#This Row],[Fwk選択肢あり]],照会事項[[#This Row],[Fwk回答形式選択]])</f>
        <v>0</v>
      </c>
      <c r="P24" s="15" t="b">
        <f>LEFT(照会事項[[#This Row],[項目入力用]],1)="◤"</f>
        <v>1</v>
      </c>
      <c r="Q24" s="15" t="b">
        <f>ISBLANK(照会事項[[#This Row],[ ご回答欄【単独完結パターン】 ]])</f>
        <v>1</v>
      </c>
      <c r="R24" s="15" t="b">
        <f>AND(照会事項[[#This Row],[IsQuestion]],照会事項[[#This Row],[Fwk回答欄空き]],NOT(照会事項[[#This Row],[Fwk要回答条件あり]]))</f>
        <v>0</v>
      </c>
      <c r="S24" s="15" t="b">
        <f>AND(照会事項[[#This Row],[IsQuestion]],照会事項[[#This Row],[Fwk回答欄空き]],照会事項[[#This Row],[Fwk要回答条件あり]])</f>
        <v>1</v>
      </c>
      <c r="T24" s="20" t="b">
        <f>ISNUMBER(FIND(Keyword変換後_要補足説明,照会事項[[#This Row],[ ご回答欄【単独完結パターン】 ]]))</f>
        <v>0</v>
      </c>
      <c r="U24" s="20" t="b">
        <f>ISBLANK(照会事項[[#This Row],[補足説明]])</f>
        <v>1</v>
      </c>
      <c r="V24" s="20" t="b">
        <f>AND(照会事項[[#This Row],[Fwk要補足説明]],照会事項[[#This Row],[Fwk補足説明空き]])</f>
        <v>0</v>
      </c>
      <c r="W24" s="20"/>
      <c r="X24" s="20" t="s">
        <v>111</v>
      </c>
      <c r="Y24" s="12" t="s">
        <v>149</v>
      </c>
      <c r="Z24" s="12" t="s">
        <v>106</v>
      </c>
      <c r="AA24" s="21"/>
      <c r="AB24" s="13"/>
      <c r="AC24" s="22" t="s">
        <v>64</v>
      </c>
      <c r="AD24" s="21"/>
      <c r="AE24" s="21"/>
    </row>
    <row r="25" spans="1:31" s="22" customFormat="1" ht="47.25">
      <c r="A25" s="19" t="str">
        <f>CONCATENATE(照会事項[[#This Row],[照会事項補足]],照会事項[[#This Row],[項番入力用]],照会事項[[#This Row],[照会事項選択肢]])</f>
        <v xml:space="preserve">★ </v>
      </c>
      <c r="B25" s="19" t="str">
        <f>CONCATENATE(照会事項[[#This Row],[照会事項補足]],照会事項[[#This Row],[項目入力用]],照会事項[[#This Row],[照会事項選択肢]])</f>
        <v>★ Ｄ．規格、認証制度への対応状況</v>
      </c>
      <c r="C25" s="19" t="str">
        <f>CONCATENATE(照会事項[[#This Row],[照会事項補足]],照会事項[[#This Row],[確認事項入力用]],照会事項[[#This Row],[照会事項選択肢]])</f>
        <v xml:space="preserve">★ </v>
      </c>
      <c r="D25" s="15" t="b">
        <f>AND(照会事項[[#This Row],[項目入力用]]&lt;&gt;"",照会事項[[#This Row],[補足]]="")</f>
        <v>0</v>
      </c>
      <c r="E25" s="20">
        <f>IF(照会事項[[#This Row],[IsQuestion]],1,0)</f>
        <v>0</v>
      </c>
      <c r="F25" s="15">
        <f ca="1">IFERROR(OFFSET(照会事項[[#This Row],[SEQ]],-1,0)+照会事項[[#This Row],[CountUp]],照会事項[[#This Row],[CountUp]])</f>
        <v>17</v>
      </c>
      <c r="G25" s="20" t="str">
        <f>TEXT(照会事項[[#This Row],[補足]],表示形式_照会事項補足)</f>
        <v xml:space="preserve">★ </v>
      </c>
      <c r="H25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5" s="20" t="e">
        <f>MATCH(照会事項[[#This Row],[選択肢]],選択肢PD用[選択肢],0)</f>
        <v>#N/A</v>
      </c>
      <c r="J25" s="20" t="e">
        <f>INDEX(選択肢PD用[選択肢個数],照会事項[[#This Row],[選択肢PD行番号]])</f>
        <v>#N/A</v>
      </c>
      <c r="K25" s="20" t="b">
        <f>照会事項[[#This Row],[補足]]=見出し</f>
        <v>1</v>
      </c>
      <c r="L25" s="20" t="b">
        <f ca="1">AND(TRIM(照会事項[[#This Row],[項目]])&lt;&gt;"",OFFSET(照会事項[[#This Row],[IsQuestion]],1,0))</f>
        <v>1</v>
      </c>
      <c r="M25" s="20" t="b">
        <f>NOT(ISBLANK(照会事項[[#This Row],[選択肢]]))</f>
        <v>0</v>
      </c>
      <c r="N25" s="20" t="b">
        <f>照会事項[[#This Row],[回答入力単位・形式]]=Keyword条件_回答形式選択</f>
        <v>0</v>
      </c>
      <c r="O25" s="20" t="b">
        <f>_xlfn.XOR(照会事項[[#This Row],[Fwk選択肢あり]],照会事項[[#This Row],[Fwk回答形式選択]])</f>
        <v>0</v>
      </c>
      <c r="P25" s="15" t="b">
        <f>LEFT(照会事項[[#This Row],[項目入力用]],1)="◤"</f>
        <v>0</v>
      </c>
      <c r="Q25" s="15" t="b">
        <f>ISBLANK(照会事項[[#This Row],[ ご回答欄【単独完結パターン】 ]])</f>
        <v>1</v>
      </c>
      <c r="R25" s="15" t="b">
        <f>AND(照会事項[[#This Row],[IsQuestion]],照会事項[[#This Row],[Fwk回答欄空き]],NOT(照会事項[[#This Row],[Fwk要回答条件あり]]))</f>
        <v>0</v>
      </c>
      <c r="S25" s="15" t="b">
        <f>AND(照会事項[[#This Row],[IsQuestion]],照会事項[[#This Row],[Fwk回答欄空き]],照会事項[[#This Row],[Fwk要回答条件あり]])</f>
        <v>0</v>
      </c>
      <c r="T25" s="20" t="b">
        <f>ISNUMBER(FIND(Keyword変換後_要補足説明,照会事項[[#This Row],[ ご回答欄【単独完結パターン】 ]]))</f>
        <v>0</v>
      </c>
      <c r="U25" s="20" t="b">
        <f>ISBLANK(照会事項[[#This Row],[補足説明]])</f>
        <v>1</v>
      </c>
      <c r="V25" s="20" t="b">
        <f>AND(照会事項[[#This Row],[Fwk要補足説明]],照会事項[[#This Row],[Fwk補足説明空き]])</f>
        <v>0</v>
      </c>
      <c r="W25" s="20"/>
      <c r="X25" s="20" t="s">
        <v>137</v>
      </c>
      <c r="Y25" s="12" t="s">
        <v>112</v>
      </c>
      <c r="Z25" s="12"/>
      <c r="AA25" s="21" t="s">
        <v>63</v>
      </c>
      <c r="AB25" s="13"/>
      <c r="AD25" s="21"/>
      <c r="AE25" s="21"/>
    </row>
    <row r="26" spans="1:31" s="22" customFormat="1" ht="47.25">
      <c r="A26" s="19" t="str">
        <f>CONCATENATE(照会事項[[#This Row],[照会事項補足]],照会事項[[#This Row],[項番入力用]],照会事項[[#This Row],[照会事項選択肢]])</f>
        <v xml:space="preserve"> D-1 </v>
      </c>
      <c r="B26" s="19" t="str">
        <f>CONCATENATE(照会事項[[#This Row],[照会事項補足]],照会事項[[#This Row],[項目入力用]],照会事項[[#This Row],[照会事項選択肢]])</f>
        <v>◤ ISO 15489-1:2016 ◢</v>
      </c>
      <c r="C26" s="19" t="str">
        <f>CONCATENATE(照会事項[[#This Row],[照会事項補足]],照会事項[[#This Row],[確認事項入力用]],照会事項[[#This Row],[照会事項選択肢]])</f>
        <v xml:space="preserve"> 国際規格のISO 15489-1:2016　への準拠状況、もしくはそれに代わる対応状況は。 </v>
      </c>
      <c r="D26" s="15" t="b">
        <f>AND(照会事項[[#This Row],[項目入力用]]&lt;&gt;"",照会事項[[#This Row],[補足]]="")</f>
        <v>1</v>
      </c>
      <c r="E26" s="20">
        <f>IF(照会事項[[#This Row],[IsQuestion]],1,0)</f>
        <v>1</v>
      </c>
      <c r="F26" s="15">
        <f ca="1">IFERROR(OFFSET(照会事項[[#This Row],[SEQ]],-1,0)+照会事項[[#This Row],[CountUp]],照会事項[[#This Row],[CountUp]])</f>
        <v>18</v>
      </c>
      <c r="G26" s="20" t="str">
        <f>TEXT(照会事項[[#This Row],[補足]],表示形式_照会事項補足)</f>
        <v/>
      </c>
      <c r="H26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6" s="20" t="e">
        <f>MATCH(照会事項[[#This Row],[選択肢]],選択肢PD用[選択肢],0)</f>
        <v>#N/A</v>
      </c>
      <c r="J26" s="20" t="e">
        <f>INDEX(選択肢PD用[選択肢個数],照会事項[[#This Row],[選択肢PD行番号]])</f>
        <v>#N/A</v>
      </c>
      <c r="K26" s="20" t="b">
        <f>照会事項[[#This Row],[補足]]=見出し</f>
        <v>0</v>
      </c>
      <c r="L26" s="20" t="b">
        <f ca="1">AND(TRIM(照会事項[[#This Row],[項目]])&lt;&gt;"",OFFSET(照会事項[[#This Row],[IsQuestion]],1,0))</f>
        <v>1</v>
      </c>
      <c r="M26" s="20" t="b">
        <f>NOT(ISBLANK(照会事項[[#This Row],[選択肢]]))</f>
        <v>0</v>
      </c>
      <c r="N26" s="20" t="b">
        <f>照会事項[[#This Row],[回答入力単位・形式]]=Keyword条件_回答形式選択</f>
        <v>0</v>
      </c>
      <c r="O26" s="20" t="b">
        <f>_xlfn.XOR(照会事項[[#This Row],[Fwk選択肢あり]],照会事項[[#This Row],[Fwk回答形式選択]])</f>
        <v>0</v>
      </c>
      <c r="P26" s="15" t="b">
        <f>LEFT(照会事項[[#This Row],[項目入力用]],1)="◤"</f>
        <v>1</v>
      </c>
      <c r="Q26" s="15" t="b">
        <f>ISBLANK(照会事項[[#This Row],[ ご回答欄【単独完結パターン】 ]])</f>
        <v>1</v>
      </c>
      <c r="R26" s="15" t="b">
        <f>AND(照会事項[[#This Row],[IsQuestion]],照会事項[[#This Row],[Fwk回答欄空き]],NOT(照会事項[[#This Row],[Fwk要回答条件あり]]))</f>
        <v>0</v>
      </c>
      <c r="S26" s="15" t="b">
        <f>AND(照会事項[[#This Row],[IsQuestion]],照会事項[[#This Row],[Fwk回答欄空き]],照会事項[[#This Row],[Fwk要回答条件あり]])</f>
        <v>1</v>
      </c>
      <c r="T26" s="20" t="b">
        <f>ISNUMBER(FIND(Keyword変換後_要補足説明,照会事項[[#This Row],[ ご回答欄【単独完結パターン】 ]]))</f>
        <v>0</v>
      </c>
      <c r="U26" s="20" t="b">
        <f>ISBLANK(照会事項[[#This Row],[補足説明]])</f>
        <v>1</v>
      </c>
      <c r="V26" s="20" t="b">
        <f>AND(照会事項[[#This Row],[Fwk要補足説明]],照会事項[[#This Row],[Fwk補足説明空き]])</f>
        <v>0</v>
      </c>
      <c r="W26" s="20"/>
      <c r="X26" s="20" t="s">
        <v>115</v>
      </c>
      <c r="Y26" s="12" t="s">
        <v>150</v>
      </c>
      <c r="Z26" s="12" t="s">
        <v>113</v>
      </c>
      <c r="AA26" s="21"/>
      <c r="AB26" s="13"/>
      <c r="AC26" s="22" t="s">
        <v>64</v>
      </c>
      <c r="AD26" s="21"/>
      <c r="AE26" s="21"/>
    </row>
    <row r="27" spans="1:31" s="22" customFormat="1" ht="47.25">
      <c r="A27" s="19" t="str">
        <f>CONCATENATE(照会事項[[#This Row],[照会事項補足]],照会事項[[#This Row],[項番入力用]],照会事項[[#This Row],[照会事項選択肢]])</f>
        <v xml:space="preserve"> D-2 </v>
      </c>
      <c r="B27" s="19" t="str">
        <f>CONCATENATE(照会事項[[#This Row],[照会事項補足]],照会事項[[#This Row],[項目入力用]],照会事項[[#This Row],[照会事項選択肢]])</f>
        <v>◤ JIIMA認証 ◢</v>
      </c>
      <c r="C27" s="19" t="str">
        <f>CONCATENATE(照会事項[[#This Row],[照会事項補足]],照会事項[[#This Row],[確認事項入力用]],照会事項[[#This Row],[照会事項選択肢]])</f>
        <v xml:space="preserve"> 公益社団法人日本文書情報マネジメント協会（JIIMA）が証明するJIIMA認証への準拠状況、もしくはそれに代わる対応状況は。 </v>
      </c>
      <c r="D27" s="15" t="b">
        <f>AND(照会事項[[#This Row],[項目入力用]]&lt;&gt;"",照会事項[[#This Row],[補足]]="")</f>
        <v>1</v>
      </c>
      <c r="E27" s="20">
        <f>IF(照会事項[[#This Row],[IsQuestion]],1,0)</f>
        <v>1</v>
      </c>
      <c r="F27" s="15">
        <f ca="1">IFERROR(OFFSET(照会事項[[#This Row],[SEQ]],-1,0)+照会事項[[#This Row],[CountUp]],照会事項[[#This Row],[CountUp]])</f>
        <v>19</v>
      </c>
      <c r="G27" s="20" t="str">
        <f>TEXT(照会事項[[#This Row],[補足]],表示形式_照会事項補足)</f>
        <v/>
      </c>
      <c r="H27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7" s="20" t="e">
        <f>MATCH(照会事項[[#This Row],[選択肢]],選択肢PD用[選択肢],0)</f>
        <v>#N/A</v>
      </c>
      <c r="J27" s="20" t="e">
        <f>INDEX(選択肢PD用[選択肢個数],照会事項[[#This Row],[選択肢PD行番号]])</f>
        <v>#N/A</v>
      </c>
      <c r="K27" s="20" t="b">
        <f>照会事項[[#This Row],[補足]]=見出し</f>
        <v>0</v>
      </c>
      <c r="L27" s="20" t="b">
        <f ca="1">AND(TRIM(照会事項[[#This Row],[項目]])&lt;&gt;"",OFFSET(照会事項[[#This Row],[IsQuestion]],1,0))</f>
        <v>0</v>
      </c>
      <c r="M27" s="20" t="b">
        <f>NOT(ISBLANK(照会事項[[#This Row],[選択肢]]))</f>
        <v>0</v>
      </c>
      <c r="N27" s="20" t="b">
        <f>照会事項[[#This Row],[回答入力単位・形式]]=Keyword条件_回答形式選択</f>
        <v>0</v>
      </c>
      <c r="O27" s="20" t="b">
        <f>_xlfn.XOR(照会事項[[#This Row],[Fwk選択肢あり]],照会事項[[#This Row],[Fwk回答形式選択]])</f>
        <v>0</v>
      </c>
      <c r="P27" s="15" t="b">
        <f>LEFT(照会事項[[#This Row],[項目入力用]],1)="◤"</f>
        <v>1</v>
      </c>
      <c r="Q27" s="15" t="b">
        <f>ISBLANK(照会事項[[#This Row],[ ご回答欄【単独完結パターン】 ]])</f>
        <v>1</v>
      </c>
      <c r="R27" s="15" t="b">
        <f>AND(照会事項[[#This Row],[IsQuestion]],照会事項[[#This Row],[Fwk回答欄空き]],NOT(照会事項[[#This Row],[Fwk要回答条件あり]]))</f>
        <v>0</v>
      </c>
      <c r="S27" s="15" t="b">
        <f>AND(照会事項[[#This Row],[IsQuestion]],照会事項[[#This Row],[Fwk回答欄空き]],照会事項[[#This Row],[Fwk要回答条件あり]])</f>
        <v>1</v>
      </c>
      <c r="T27" s="20" t="b">
        <f>ISNUMBER(FIND(Keyword変換後_要補足説明,照会事項[[#This Row],[ ご回答欄【単独完結パターン】 ]]))</f>
        <v>0</v>
      </c>
      <c r="U27" s="20" t="b">
        <f>ISBLANK(照会事項[[#This Row],[補足説明]])</f>
        <v>1</v>
      </c>
      <c r="V27" s="20" t="b">
        <f>AND(照会事項[[#This Row],[Fwk要補足説明]],照会事項[[#This Row],[Fwk補足説明空き]])</f>
        <v>0</v>
      </c>
      <c r="W27" s="20"/>
      <c r="X27" s="20" t="s">
        <v>116</v>
      </c>
      <c r="Y27" s="12" t="s">
        <v>151</v>
      </c>
      <c r="Z27" s="12" t="s">
        <v>114</v>
      </c>
      <c r="AA27" s="21"/>
      <c r="AB27" s="13"/>
      <c r="AC27" s="22" t="s">
        <v>64</v>
      </c>
      <c r="AD27" s="21"/>
      <c r="AE27" s="21"/>
    </row>
    <row r="28" spans="1:31" s="22" customFormat="1" ht="31.5">
      <c r="A28" s="19" t="str">
        <f>CONCATENATE(照会事項[[#This Row],[照会事項補足]],照会事項[[#This Row],[項番入力用]],照会事項[[#This Row],[照会事項選択肢]])</f>
        <v xml:space="preserve">★ </v>
      </c>
      <c r="B28" s="19" t="str">
        <f>CONCATENATE(照会事項[[#This Row],[照会事項補足]],照会事項[[#This Row],[項目入力用]],照会事項[[#This Row],[照会事項選択肢]])</f>
        <v>★ Ｅ．提供形態・セキュリティ</v>
      </c>
      <c r="C28" s="19" t="str">
        <f>CONCATENATE(照会事項[[#This Row],[照会事項補足]],照会事項[[#This Row],[確認事項入力用]],照会事項[[#This Row],[照会事項選択肢]])</f>
        <v xml:space="preserve">★ </v>
      </c>
      <c r="D28" s="15" t="b">
        <f>AND(照会事項[[#This Row],[項目入力用]]&lt;&gt;"",照会事項[[#This Row],[補足]]="")</f>
        <v>0</v>
      </c>
      <c r="E28" s="20">
        <f>IF(照会事項[[#This Row],[IsQuestion]],1,0)</f>
        <v>0</v>
      </c>
      <c r="F28" s="15">
        <f ca="1">IFERROR(OFFSET(照会事項[[#This Row],[SEQ]],-1,0)+照会事項[[#This Row],[CountUp]],照会事項[[#This Row],[CountUp]])</f>
        <v>19</v>
      </c>
      <c r="G28" s="20" t="str">
        <f>TEXT(照会事項[[#This Row],[補足]],表示形式_照会事項補足)</f>
        <v xml:space="preserve">★ </v>
      </c>
      <c r="H28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8" s="20" t="e">
        <f>MATCH(照会事項[[#This Row],[選択肢]],選択肢PD用[選択肢],0)</f>
        <v>#N/A</v>
      </c>
      <c r="J28" s="20" t="e">
        <f>INDEX(選択肢PD用[選択肢個数],照会事項[[#This Row],[選択肢PD行番号]])</f>
        <v>#N/A</v>
      </c>
      <c r="K28" s="20" t="b">
        <f>照会事項[[#This Row],[補足]]=見出し</f>
        <v>1</v>
      </c>
      <c r="L28" s="20" t="b">
        <f ca="1">AND(TRIM(照会事項[[#This Row],[項目]])&lt;&gt;"",OFFSET(照会事項[[#This Row],[IsQuestion]],1,0))</f>
        <v>1</v>
      </c>
      <c r="M28" s="20" t="b">
        <f>NOT(ISBLANK(照会事項[[#This Row],[選択肢]]))</f>
        <v>0</v>
      </c>
      <c r="N28" s="20" t="b">
        <f>照会事項[[#This Row],[回答入力単位・形式]]=Keyword条件_回答形式選択</f>
        <v>0</v>
      </c>
      <c r="O28" s="20" t="b">
        <f>_xlfn.XOR(照会事項[[#This Row],[Fwk選択肢あり]],照会事項[[#This Row],[Fwk回答形式選択]])</f>
        <v>0</v>
      </c>
      <c r="P28" s="15" t="b">
        <f>LEFT(照会事項[[#This Row],[項目入力用]],1)="◤"</f>
        <v>0</v>
      </c>
      <c r="Q28" s="15" t="b">
        <f>ISBLANK(照会事項[[#This Row],[ ご回答欄【単独完結パターン】 ]])</f>
        <v>1</v>
      </c>
      <c r="R28" s="15" t="b">
        <f>AND(照会事項[[#This Row],[IsQuestion]],照会事項[[#This Row],[Fwk回答欄空き]],NOT(照会事項[[#This Row],[Fwk要回答条件あり]]))</f>
        <v>0</v>
      </c>
      <c r="S28" s="15" t="b">
        <f>AND(照会事項[[#This Row],[IsQuestion]],照会事項[[#This Row],[Fwk回答欄空き]],照会事項[[#This Row],[Fwk要回答条件あり]])</f>
        <v>0</v>
      </c>
      <c r="T28" s="20" t="b">
        <f>ISNUMBER(FIND(Keyword変換後_要補足説明,照会事項[[#This Row],[ ご回答欄【単独完結パターン】 ]]))</f>
        <v>0</v>
      </c>
      <c r="U28" s="20" t="b">
        <f>ISBLANK(照会事項[[#This Row],[補足説明]])</f>
        <v>1</v>
      </c>
      <c r="V28" s="20" t="b">
        <f>AND(照会事項[[#This Row],[Fwk要補足説明]],照会事項[[#This Row],[Fwk補足説明空き]])</f>
        <v>0</v>
      </c>
      <c r="W28" s="20"/>
      <c r="X28" s="20" t="s">
        <v>137</v>
      </c>
      <c r="Y28" s="12" t="s">
        <v>117</v>
      </c>
      <c r="Z28" s="12"/>
      <c r="AA28" s="21" t="s">
        <v>16</v>
      </c>
      <c r="AB28" s="13"/>
      <c r="AD28" s="21"/>
      <c r="AE28" s="21"/>
    </row>
    <row r="29" spans="1:31" s="22" customFormat="1" ht="31.5">
      <c r="A29" s="19" t="str">
        <f>CONCATENATE(照会事項[[#This Row],[照会事項補足]],照会事項[[#This Row],[項番入力用]],照会事項[[#This Row],[照会事項選択肢]])</f>
        <v xml:space="preserve"> E-1 </v>
      </c>
      <c r="B29" s="19" t="str">
        <f>CONCATENATE(照会事項[[#This Row],[照会事項補足]],照会事項[[#This Row],[項目入力用]],照会事項[[#This Row],[照会事項選択肢]])</f>
        <v>◤ 提供形態 ◢</v>
      </c>
      <c r="C29" s="19" t="str">
        <f>CONCATENATE(照会事項[[#This Row],[照会事項補足]],照会事項[[#This Row],[確認事項入力用]],照会事項[[#This Row],[照会事項選択肢]])</f>
        <v xml:space="preserve"> オンプレミス版またはLGWAN-ASPサービスのどちらで提供可能か。 </v>
      </c>
      <c r="D29" s="20" t="b">
        <f>AND(照会事項[[#This Row],[項目入力用]]&lt;&gt;"",照会事項[[#This Row],[補足]]="")</f>
        <v>1</v>
      </c>
      <c r="E29" s="20">
        <f>IF(照会事項[[#This Row],[IsQuestion]],1,0)</f>
        <v>1</v>
      </c>
      <c r="F29" s="20">
        <f ca="1">IFERROR(OFFSET(照会事項[[#This Row],[SEQ]],-1,0)+照会事項[[#This Row],[CountUp]],照会事項[[#This Row],[CountUp]])</f>
        <v>20</v>
      </c>
      <c r="G29" s="20" t="str">
        <f>TEXT(照会事項[[#This Row],[補足]],表示形式_照会事項補足)</f>
        <v/>
      </c>
      <c r="H29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29" s="20" t="e">
        <f>MATCH(照会事項[[#This Row],[選択肢]],選択肢PD用[選択肢],0)</f>
        <v>#N/A</v>
      </c>
      <c r="J29" s="20" t="e">
        <f>INDEX(選択肢PD用[選択肢個数],照会事項[[#This Row],[選択肢PD行番号]])</f>
        <v>#N/A</v>
      </c>
      <c r="K29" s="20" t="b">
        <f>照会事項[[#This Row],[補足]]=見出し</f>
        <v>0</v>
      </c>
      <c r="L29" s="20" t="b">
        <f ca="1">AND(TRIM(照会事項[[#This Row],[項目]])&lt;&gt;"",OFFSET(照会事項[[#This Row],[IsQuestion]],1,0))</f>
        <v>1</v>
      </c>
      <c r="M29" s="20" t="b">
        <f>NOT(ISBLANK(照会事項[[#This Row],[選択肢]]))</f>
        <v>0</v>
      </c>
      <c r="N29" s="20" t="b">
        <f>照会事項[[#This Row],[回答入力単位・形式]]=Keyword条件_回答形式選択</f>
        <v>0</v>
      </c>
      <c r="O29" s="20" t="b">
        <f>_xlfn.XOR(照会事項[[#This Row],[Fwk選択肢あり]],照会事項[[#This Row],[Fwk回答形式選択]])</f>
        <v>0</v>
      </c>
      <c r="P29" s="20" t="b">
        <f>LEFT(照会事項[[#This Row],[項目入力用]],1)="◤"</f>
        <v>1</v>
      </c>
      <c r="Q29" s="20" t="b">
        <f>ISBLANK(照会事項[[#This Row],[ ご回答欄【単独完結パターン】 ]])</f>
        <v>1</v>
      </c>
      <c r="R29" s="20" t="b">
        <f>AND(照会事項[[#This Row],[IsQuestion]],照会事項[[#This Row],[Fwk回答欄空き]],NOT(照会事項[[#This Row],[Fwk要回答条件あり]]))</f>
        <v>0</v>
      </c>
      <c r="S29" s="20" t="b">
        <f>AND(照会事項[[#This Row],[IsQuestion]],照会事項[[#This Row],[Fwk回答欄空き]],照会事項[[#This Row],[Fwk要回答条件あり]])</f>
        <v>1</v>
      </c>
      <c r="T29" s="20" t="b">
        <f>ISNUMBER(FIND(Keyword変換後_要補足説明,照会事項[[#This Row],[ ご回答欄【単独完結パターン】 ]]))</f>
        <v>0</v>
      </c>
      <c r="U29" s="20" t="b">
        <f>ISBLANK(照会事項[[#This Row],[補足説明]])</f>
        <v>1</v>
      </c>
      <c r="V29" s="20" t="b">
        <f>AND(照会事項[[#This Row],[Fwk要補足説明]],照会事項[[#This Row],[Fwk補足説明空き]])</f>
        <v>0</v>
      </c>
      <c r="W29" s="20"/>
      <c r="X29" s="20" t="s">
        <v>121</v>
      </c>
      <c r="Y29" s="12" t="s">
        <v>152</v>
      </c>
      <c r="Z29" s="12" t="s">
        <v>118</v>
      </c>
      <c r="AA29" s="21"/>
      <c r="AB29" s="14"/>
      <c r="AC29" s="22" t="s">
        <v>64</v>
      </c>
      <c r="AD29" s="21"/>
      <c r="AE29" s="21"/>
    </row>
    <row r="30" spans="1:31" s="22" customFormat="1" ht="47.25">
      <c r="A30" s="19" t="str">
        <f>CONCATENATE(照会事項[[#This Row],[照会事項補足]],照会事項[[#This Row],[項番入力用]],照会事項[[#This Row],[照会事項選択肢]])</f>
        <v xml:space="preserve"> E-2 </v>
      </c>
      <c r="B30" s="19" t="str">
        <f>CONCATENATE(照会事項[[#This Row],[照会事項補足]],照会事項[[#This Row],[項目入力用]],照会事項[[#This Row],[照会事項選択肢]])</f>
        <v>◤ セキュリティ対策 ◢</v>
      </c>
      <c r="C30" s="19" t="str">
        <f>CONCATENATE(照会事項[[#This Row],[照会事項補足]],照会事項[[#This Row],[確認事項入力用]],照会事項[[#This Row],[照会事項選択肢]])</f>
        <v xml:space="preserve"> アクセス権限管理（ロール別・部署別）、通信の暗号化（SSL/TLS）、データのバックアップ方針について。 </v>
      </c>
      <c r="D30" s="15" t="b">
        <f>AND(照会事項[[#This Row],[項目入力用]]&lt;&gt;"",照会事項[[#This Row],[補足]]="")</f>
        <v>1</v>
      </c>
      <c r="E30" s="20">
        <f>IF(照会事項[[#This Row],[IsQuestion]],1,0)</f>
        <v>1</v>
      </c>
      <c r="F30" s="15">
        <f ca="1">IFERROR(OFFSET(照会事項[[#This Row],[SEQ]],-1,0)+照会事項[[#This Row],[CountUp]],照会事項[[#This Row],[CountUp]])</f>
        <v>21</v>
      </c>
      <c r="G30" s="20" t="str">
        <f>TEXT(照会事項[[#This Row],[補足]],表示形式_照会事項補足)</f>
        <v/>
      </c>
      <c r="H30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30" s="20" t="e">
        <f>MATCH(照会事項[[#This Row],[選択肢]],選択肢PD用[選択肢],0)</f>
        <v>#N/A</v>
      </c>
      <c r="J30" s="20" t="e">
        <f>INDEX(選択肢PD用[選択肢個数],照会事項[[#This Row],[選択肢PD行番号]])</f>
        <v>#N/A</v>
      </c>
      <c r="K30" s="20" t="b">
        <f>照会事項[[#This Row],[補足]]=見出し</f>
        <v>0</v>
      </c>
      <c r="L30" s="20" t="b">
        <f ca="1">AND(TRIM(照会事項[[#This Row],[項目]])&lt;&gt;"",OFFSET(照会事項[[#This Row],[IsQuestion]],1,0))</f>
        <v>1</v>
      </c>
      <c r="M30" s="20" t="b">
        <f>NOT(ISBLANK(照会事項[[#This Row],[選択肢]]))</f>
        <v>0</v>
      </c>
      <c r="N30" s="20" t="b">
        <f>照会事項[[#This Row],[回答入力単位・形式]]=Keyword条件_回答形式選択</f>
        <v>0</v>
      </c>
      <c r="O30" s="20" t="b">
        <f>_xlfn.XOR(照会事項[[#This Row],[Fwk選択肢あり]],照会事項[[#This Row],[Fwk回答形式選択]])</f>
        <v>0</v>
      </c>
      <c r="P30" s="15" t="b">
        <f>LEFT(照会事項[[#This Row],[項目入力用]],1)="◤"</f>
        <v>1</v>
      </c>
      <c r="Q30" s="15" t="b">
        <f>ISBLANK(照会事項[[#This Row],[ ご回答欄【単独完結パターン】 ]])</f>
        <v>1</v>
      </c>
      <c r="R30" s="15" t="b">
        <f>AND(照会事項[[#This Row],[IsQuestion]],照会事項[[#This Row],[Fwk回答欄空き]],NOT(照会事項[[#This Row],[Fwk要回答条件あり]]))</f>
        <v>0</v>
      </c>
      <c r="S30" s="15" t="b">
        <f>AND(照会事項[[#This Row],[IsQuestion]],照会事項[[#This Row],[Fwk回答欄空き]],照会事項[[#This Row],[Fwk要回答条件あり]])</f>
        <v>1</v>
      </c>
      <c r="T30" s="20" t="b">
        <f>ISNUMBER(FIND(Keyword変換後_要補足説明,照会事項[[#This Row],[ ご回答欄【単独完結パターン】 ]]))</f>
        <v>0</v>
      </c>
      <c r="U30" s="20" t="b">
        <f>ISBLANK(照会事項[[#This Row],[補足説明]])</f>
        <v>1</v>
      </c>
      <c r="V30" s="20" t="b">
        <f>AND(照会事項[[#This Row],[Fwk要補足説明]],照会事項[[#This Row],[Fwk補足説明空き]])</f>
        <v>0</v>
      </c>
      <c r="W30" s="20"/>
      <c r="X30" s="20" t="s">
        <v>122</v>
      </c>
      <c r="Y30" s="12" t="s">
        <v>153</v>
      </c>
      <c r="Z30" s="12" t="s">
        <v>119</v>
      </c>
      <c r="AA30" s="21"/>
      <c r="AB30" s="13"/>
      <c r="AC30" s="22" t="s">
        <v>64</v>
      </c>
      <c r="AD30" s="16"/>
      <c r="AE30" s="16"/>
    </row>
    <row r="31" spans="1:31" s="22" customFormat="1" ht="31.5">
      <c r="A31" s="19" t="str">
        <f>CONCATENATE(照会事項[[#This Row],[照会事項補足]],照会事項[[#This Row],[項番入力用]],照会事項[[#This Row],[照会事項選択肢]])</f>
        <v xml:space="preserve"> E-3 </v>
      </c>
      <c r="B31" s="19" t="str">
        <f>CONCATENATE(照会事項[[#This Row],[照会事項補足]],照会事項[[#This Row],[項目入力用]],照会事項[[#This Row],[照会事項選択肢]])</f>
        <v>◤ アクセス制御・監視 ◢</v>
      </c>
      <c r="C31" s="19" t="str">
        <f>CONCATENATE(照会事項[[#This Row],[照会事項補足]],照会事項[[#This Row],[確認事項入力用]],照会事項[[#This Row],[照会事項選択肢]])</f>
        <v xml:space="preserve"> 職員の権限に応じた厳格なアクセス制御（多要素認証など）や、操作ログの取得・長期保存ができるか。 </v>
      </c>
      <c r="D31" s="20" t="b">
        <f>AND(照会事項[[#This Row],[項目入力用]]&lt;&gt;"",照会事項[[#This Row],[補足]]="")</f>
        <v>1</v>
      </c>
      <c r="E31" s="20">
        <f>IF(照会事項[[#This Row],[IsQuestion]],1,0)</f>
        <v>1</v>
      </c>
      <c r="F31" s="20">
        <f ca="1">IFERROR(OFFSET(照会事項[[#This Row],[SEQ]],-1,0)+照会事項[[#This Row],[CountUp]],照会事項[[#This Row],[CountUp]])</f>
        <v>22</v>
      </c>
      <c r="G31" s="20" t="str">
        <f>TEXT(照会事項[[#This Row],[補足]],表示形式_照会事項補足)</f>
        <v/>
      </c>
      <c r="H31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31" s="20" t="e">
        <f>MATCH(照会事項[[#This Row],[選択肢]],選択肢PD用[選択肢],0)</f>
        <v>#N/A</v>
      </c>
      <c r="J31" s="20" t="e">
        <f>INDEX(選択肢PD用[選択肢個数],照会事項[[#This Row],[選択肢PD行番号]])</f>
        <v>#N/A</v>
      </c>
      <c r="K31" s="20" t="b">
        <f>照会事項[[#This Row],[補足]]=見出し</f>
        <v>0</v>
      </c>
      <c r="L31" s="20" t="b">
        <f ca="1">AND(TRIM(照会事項[[#This Row],[項目]])&lt;&gt;"",OFFSET(照会事項[[#This Row],[IsQuestion]],1,0))</f>
        <v>0</v>
      </c>
      <c r="M31" s="20" t="b">
        <f>NOT(ISBLANK(照会事項[[#This Row],[選択肢]]))</f>
        <v>0</v>
      </c>
      <c r="N31" s="20" t="b">
        <f>照会事項[[#This Row],[回答入力単位・形式]]=Keyword条件_回答形式選択</f>
        <v>0</v>
      </c>
      <c r="O31" s="20" t="b">
        <f>_xlfn.XOR(照会事項[[#This Row],[Fwk選択肢あり]],照会事項[[#This Row],[Fwk回答形式選択]])</f>
        <v>0</v>
      </c>
      <c r="P31" s="20" t="b">
        <f>LEFT(照会事項[[#This Row],[項目入力用]],1)="◤"</f>
        <v>1</v>
      </c>
      <c r="Q31" s="20" t="b">
        <f>ISBLANK(照会事項[[#This Row],[ ご回答欄【単独完結パターン】 ]])</f>
        <v>1</v>
      </c>
      <c r="R31" s="20" t="b">
        <f>AND(照会事項[[#This Row],[IsQuestion]],照会事項[[#This Row],[Fwk回答欄空き]],NOT(照会事項[[#This Row],[Fwk要回答条件あり]]))</f>
        <v>0</v>
      </c>
      <c r="S31" s="20" t="b">
        <f>AND(照会事項[[#This Row],[IsQuestion]],照会事項[[#This Row],[Fwk回答欄空き]],照会事項[[#This Row],[Fwk要回答条件あり]])</f>
        <v>1</v>
      </c>
      <c r="T31" s="20" t="b">
        <f>ISNUMBER(FIND(Keyword変換後_要補足説明,照会事項[[#This Row],[ ご回答欄【単独完結パターン】 ]]))</f>
        <v>0</v>
      </c>
      <c r="U31" s="20" t="b">
        <f>ISBLANK(照会事項[[#This Row],[補足説明]])</f>
        <v>1</v>
      </c>
      <c r="V31" s="20" t="b">
        <f>AND(照会事項[[#This Row],[Fwk要補足説明]],照会事項[[#This Row],[Fwk補足説明空き]])</f>
        <v>0</v>
      </c>
      <c r="W31" s="20"/>
      <c r="X31" s="20" t="s">
        <v>123</v>
      </c>
      <c r="Y31" s="17" t="s">
        <v>154</v>
      </c>
      <c r="Z31" s="17" t="s">
        <v>120</v>
      </c>
      <c r="AA31" s="21"/>
      <c r="AB31" s="14"/>
      <c r="AC31" s="22" t="s">
        <v>64</v>
      </c>
      <c r="AD31" s="21"/>
      <c r="AE31" s="21"/>
    </row>
    <row r="32" spans="1:31" s="22" customFormat="1" ht="47.25">
      <c r="A32" s="19" t="str">
        <f>CONCATENATE(照会事項[[#This Row],[照会事項補足]],照会事項[[#This Row],[項番入力用]],照会事項[[#This Row],[照会事項選択肢]])</f>
        <v xml:space="preserve">★ </v>
      </c>
      <c r="B32" s="19" t="str">
        <f>CONCATENATE(照会事項[[#This Row],[照会事項補足]],照会事項[[#This Row],[項目入力用]],照会事項[[#This Row],[照会事項選択肢]])</f>
        <v>★ Ｆ．導入スケジュール・支援体制、費用等</v>
      </c>
      <c r="C32" s="19" t="str">
        <f>CONCATENATE(照会事項[[#This Row],[照会事項補足]],照会事項[[#This Row],[確認事項入力用]],照会事項[[#This Row],[照会事項選択肢]])</f>
        <v xml:space="preserve">★ </v>
      </c>
      <c r="D32" s="20" t="b">
        <f>AND(照会事項[[#This Row],[項目入力用]]&lt;&gt;"",照会事項[[#This Row],[補足]]="")</f>
        <v>0</v>
      </c>
      <c r="E32" s="20">
        <f>IF(照会事項[[#This Row],[IsQuestion]],1,0)</f>
        <v>0</v>
      </c>
      <c r="F32" s="20">
        <f ca="1">IFERROR(OFFSET(照会事項[[#This Row],[SEQ]],-1,0)+照会事項[[#This Row],[CountUp]],照会事項[[#This Row],[CountUp]])</f>
        <v>22</v>
      </c>
      <c r="G32" s="20" t="str">
        <f>TEXT(照会事項[[#This Row],[補足]],表示形式_照会事項補足)</f>
        <v xml:space="preserve">★ </v>
      </c>
      <c r="H32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32" s="20" t="e">
        <f>MATCH(照会事項[[#This Row],[選択肢]],選択肢PD用[選択肢],0)</f>
        <v>#N/A</v>
      </c>
      <c r="J32" s="20" t="e">
        <f>INDEX(選択肢PD用[選択肢個数],照会事項[[#This Row],[選択肢PD行番号]])</f>
        <v>#N/A</v>
      </c>
      <c r="K32" s="20" t="b">
        <f>照会事項[[#This Row],[補足]]=見出し</f>
        <v>1</v>
      </c>
      <c r="L32" s="20" t="b">
        <f ca="1">AND(TRIM(照会事項[[#This Row],[項目]])&lt;&gt;"",OFFSET(照会事項[[#This Row],[IsQuestion]],1,0))</f>
        <v>1</v>
      </c>
      <c r="M32" s="20" t="b">
        <f>NOT(ISBLANK(照会事項[[#This Row],[選択肢]]))</f>
        <v>0</v>
      </c>
      <c r="N32" s="20" t="b">
        <f>照会事項[[#This Row],[回答入力単位・形式]]=Keyword条件_回答形式選択</f>
        <v>0</v>
      </c>
      <c r="O32" s="20" t="b">
        <f>_xlfn.XOR(照会事項[[#This Row],[Fwk選択肢あり]],照会事項[[#This Row],[Fwk回答形式選択]])</f>
        <v>0</v>
      </c>
      <c r="P32" s="20" t="b">
        <f>LEFT(照会事項[[#This Row],[項目入力用]],1)="◤"</f>
        <v>0</v>
      </c>
      <c r="Q32" s="20" t="b">
        <f>ISBLANK(照会事項[[#This Row],[ ご回答欄【単独完結パターン】 ]])</f>
        <v>1</v>
      </c>
      <c r="R32" s="20" t="b">
        <f>AND(照会事項[[#This Row],[IsQuestion]],照会事項[[#This Row],[Fwk回答欄空き]],NOT(照会事項[[#This Row],[Fwk要回答条件あり]]))</f>
        <v>0</v>
      </c>
      <c r="S32" s="20" t="b">
        <f>AND(照会事項[[#This Row],[IsQuestion]],照会事項[[#This Row],[Fwk回答欄空き]],照会事項[[#This Row],[Fwk要回答条件あり]])</f>
        <v>0</v>
      </c>
      <c r="T32" s="20" t="b">
        <f>ISNUMBER(FIND(Keyword変換後_要補足説明,照会事項[[#This Row],[ ご回答欄【単独完結パターン】 ]]))</f>
        <v>0</v>
      </c>
      <c r="U32" s="20" t="b">
        <f>ISBLANK(照会事項[[#This Row],[補足説明]])</f>
        <v>1</v>
      </c>
      <c r="V32" s="20" t="b">
        <f>AND(照会事項[[#This Row],[Fwk要補足説明]],照会事項[[#This Row],[Fwk補足説明空き]])</f>
        <v>0</v>
      </c>
      <c r="W32" s="20"/>
      <c r="X32" s="20" t="s">
        <v>137</v>
      </c>
      <c r="Y32" s="12" t="s">
        <v>124</v>
      </c>
      <c r="Z32" s="12"/>
      <c r="AA32" s="21" t="s">
        <v>17</v>
      </c>
      <c r="AB32" s="14"/>
      <c r="AD32" s="21"/>
      <c r="AE32" s="21"/>
    </row>
    <row r="33" spans="1:31" s="22" customFormat="1" ht="47.25">
      <c r="A33" s="19" t="str">
        <f>CONCATENATE(照会事項[[#This Row],[照会事項補足]],照会事項[[#This Row],[項番入力用]],照会事項[[#This Row],[照会事項選択肢]])</f>
        <v xml:space="preserve"> F-1 </v>
      </c>
      <c r="B33" s="19" t="str">
        <f>CONCATENATE(照会事項[[#This Row],[照会事項補足]],照会事項[[#This Row],[項目入力用]],照会事項[[#This Row],[照会事項選択肢]])</f>
        <v xml:space="preserve"> 標準導入期間 </v>
      </c>
      <c r="C33" s="19" t="str">
        <f>CONCATENATE(照会事項[[#This Row],[照会事項補足]],照会事項[[#This Row],[確認事項入力用]],照会事項[[#This Row],[照会事項選択肢]])</f>
        <v xml:space="preserve"> 契約から要件定義、設定、テストを経て本番稼働に至るまでの標準的な期間（目安）。 </v>
      </c>
      <c r="D33" s="20" t="b">
        <f>AND(照会事項[[#This Row],[項目入力用]]&lt;&gt;"",照会事項[[#This Row],[補足]]="")</f>
        <v>1</v>
      </c>
      <c r="E33" s="20">
        <f>IF(照会事項[[#This Row],[IsQuestion]],1,0)</f>
        <v>1</v>
      </c>
      <c r="F33" s="20">
        <f ca="1">IFERROR(OFFSET(照会事項[[#This Row],[SEQ]],-1,0)+照会事項[[#This Row],[CountUp]],照会事項[[#This Row],[CountUp]])</f>
        <v>23</v>
      </c>
      <c r="G33" s="20" t="str">
        <f>TEXT(照会事項[[#This Row],[補足]],表示形式_照会事項補足)</f>
        <v/>
      </c>
      <c r="H33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33" s="20" t="e">
        <f>MATCH(照会事項[[#This Row],[選択肢]],選択肢PD用[選択肢],0)</f>
        <v>#N/A</v>
      </c>
      <c r="J33" s="20" t="e">
        <f>INDEX(選択肢PD用[選択肢個数],照会事項[[#This Row],[選択肢PD行番号]])</f>
        <v>#N/A</v>
      </c>
      <c r="K33" s="20" t="b">
        <f>照会事項[[#This Row],[補足]]=見出し</f>
        <v>0</v>
      </c>
      <c r="L33" s="20" t="b">
        <f ca="1">AND(TRIM(照会事項[[#This Row],[項目]])&lt;&gt;"",OFFSET(照会事項[[#This Row],[IsQuestion]],1,0))</f>
        <v>1</v>
      </c>
      <c r="M33" s="20" t="b">
        <f>NOT(ISBLANK(照会事項[[#This Row],[選択肢]]))</f>
        <v>0</v>
      </c>
      <c r="N33" s="20" t="b">
        <f>照会事項[[#This Row],[回答入力単位・形式]]=Keyword条件_回答形式選択</f>
        <v>0</v>
      </c>
      <c r="O33" s="20" t="b">
        <f>_xlfn.XOR(照会事項[[#This Row],[Fwk選択肢あり]],照会事項[[#This Row],[Fwk回答形式選択]])</f>
        <v>0</v>
      </c>
      <c r="P33" s="20" t="b">
        <f>LEFT(照会事項[[#This Row],[項目入力用]],1)="◤"</f>
        <v>0</v>
      </c>
      <c r="Q33" s="20" t="b">
        <f>ISBLANK(照会事項[[#This Row],[ ご回答欄【単独完結パターン】 ]])</f>
        <v>1</v>
      </c>
      <c r="R33" s="20" t="b">
        <f>AND(照会事項[[#This Row],[IsQuestion]],照会事項[[#This Row],[Fwk回答欄空き]],NOT(照会事項[[#This Row],[Fwk要回答条件あり]]))</f>
        <v>1</v>
      </c>
      <c r="S33" s="20" t="b">
        <f>AND(照会事項[[#This Row],[IsQuestion]],照会事項[[#This Row],[Fwk回答欄空き]],照会事項[[#This Row],[Fwk要回答条件あり]])</f>
        <v>0</v>
      </c>
      <c r="T33" s="20" t="b">
        <f>ISNUMBER(FIND(Keyword変換後_要補足説明,照会事項[[#This Row],[ ご回答欄【単独完結パターン】 ]]))</f>
        <v>0</v>
      </c>
      <c r="U33" s="20" t="b">
        <f>ISBLANK(照会事項[[#This Row],[補足説明]])</f>
        <v>1</v>
      </c>
      <c r="V33" s="20" t="b">
        <f>AND(照会事項[[#This Row],[Fwk要補足説明]],照会事項[[#This Row],[Fwk補足説明空き]])</f>
        <v>0</v>
      </c>
      <c r="W33" s="20"/>
      <c r="X33" s="20" t="s">
        <v>132</v>
      </c>
      <c r="Y33" s="12" t="s">
        <v>125</v>
      </c>
      <c r="Z33" s="12" t="s">
        <v>126</v>
      </c>
      <c r="AA33" s="21"/>
      <c r="AB33" s="14"/>
      <c r="AC33" s="22" t="s">
        <v>64</v>
      </c>
      <c r="AD33" s="18"/>
      <c r="AE33" s="18"/>
    </row>
    <row r="34" spans="1:31" s="22" customFormat="1" ht="47.25">
      <c r="A34" s="19" t="str">
        <f>CONCATENATE(照会事項[[#This Row],[照会事項補足]],照会事項[[#This Row],[項番入力用]],照会事項[[#This Row],[照会事項選択肢]])</f>
        <v xml:space="preserve"> F-2 </v>
      </c>
      <c r="B34" s="19" t="str">
        <f>CONCATENATE(照会事項[[#This Row],[照会事項補足]],照会事項[[#This Row],[項目入力用]],照会事項[[#This Row],[照会事項選択肢]])</f>
        <v xml:space="preserve"> サポート体制 </v>
      </c>
      <c r="C34" s="19" t="str">
        <f>CONCATENATE(照会事項[[#This Row],[照会事項補足]],照会事項[[#This Row],[確認事項入力用]],照会事項[[#This Row],[照会事項選択肢]])</f>
        <v xml:space="preserve"> 導入前の研修支援、運用開始後のヘルプデスク対応、バージョンアップ等対応について。 </v>
      </c>
      <c r="D34" s="20" t="b">
        <f>AND(照会事項[[#This Row],[項目入力用]]&lt;&gt;"",照会事項[[#This Row],[補足]]="")</f>
        <v>1</v>
      </c>
      <c r="E34" s="20">
        <f>IF(照会事項[[#This Row],[IsQuestion]],1,0)</f>
        <v>1</v>
      </c>
      <c r="F34" s="20">
        <f ca="1">IFERROR(OFFSET(照会事項[[#This Row],[SEQ]],-1,0)+照会事項[[#This Row],[CountUp]],照会事項[[#This Row],[CountUp]])</f>
        <v>24</v>
      </c>
      <c r="G34" s="20" t="str">
        <f>TEXT(照会事項[[#This Row],[補足]],表示形式_照会事項補足)</f>
        <v/>
      </c>
      <c r="H34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34" s="20" t="e">
        <f>MATCH(照会事項[[#This Row],[選択肢]],選択肢PD用[選択肢],0)</f>
        <v>#N/A</v>
      </c>
      <c r="J34" s="20" t="e">
        <f>INDEX(選択肢PD用[選択肢個数],照会事項[[#This Row],[選択肢PD行番号]])</f>
        <v>#N/A</v>
      </c>
      <c r="K34" s="20" t="b">
        <f>照会事項[[#This Row],[補足]]=見出し</f>
        <v>0</v>
      </c>
      <c r="L34" s="20" t="b">
        <f ca="1">AND(TRIM(照会事項[[#This Row],[項目]])&lt;&gt;"",OFFSET(照会事項[[#This Row],[IsQuestion]],1,0))</f>
        <v>1</v>
      </c>
      <c r="M34" s="20" t="b">
        <f>NOT(ISBLANK(照会事項[[#This Row],[選択肢]]))</f>
        <v>0</v>
      </c>
      <c r="N34" s="20" t="b">
        <f>照会事項[[#This Row],[回答入力単位・形式]]=Keyword条件_回答形式選択</f>
        <v>0</v>
      </c>
      <c r="O34" s="20" t="b">
        <f>_xlfn.XOR(照会事項[[#This Row],[Fwk選択肢あり]],照会事項[[#This Row],[Fwk回答形式選択]])</f>
        <v>0</v>
      </c>
      <c r="P34" s="20" t="b">
        <f>LEFT(照会事項[[#This Row],[項目入力用]],1)="◤"</f>
        <v>0</v>
      </c>
      <c r="Q34" s="20" t="b">
        <f>ISBLANK(照会事項[[#This Row],[ ご回答欄【単独完結パターン】 ]])</f>
        <v>1</v>
      </c>
      <c r="R34" s="20" t="b">
        <f>AND(照会事項[[#This Row],[IsQuestion]],照会事項[[#This Row],[Fwk回答欄空き]],NOT(照会事項[[#This Row],[Fwk要回答条件あり]]))</f>
        <v>1</v>
      </c>
      <c r="S34" s="20" t="b">
        <f>AND(照会事項[[#This Row],[IsQuestion]],照会事項[[#This Row],[Fwk回答欄空き]],照会事項[[#This Row],[Fwk要回答条件あり]])</f>
        <v>0</v>
      </c>
      <c r="T34" s="20" t="b">
        <f>ISNUMBER(FIND(Keyword変換後_要補足説明,照会事項[[#This Row],[ ご回答欄【単独完結パターン】 ]]))</f>
        <v>0</v>
      </c>
      <c r="U34" s="20" t="b">
        <f>ISBLANK(照会事項[[#This Row],[補足説明]])</f>
        <v>1</v>
      </c>
      <c r="V34" s="20" t="b">
        <f>AND(照会事項[[#This Row],[Fwk要補足説明]],照会事項[[#This Row],[Fwk補足説明空き]])</f>
        <v>0</v>
      </c>
      <c r="W34" s="20"/>
      <c r="X34" s="20" t="s">
        <v>133</v>
      </c>
      <c r="Y34" s="12" t="s">
        <v>127</v>
      </c>
      <c r="Z34" s="12" t="s">
        <v>128</v>
      </c>
      <c r="AA34" s="21"/>
      <c r="AB34" s="14"/>
      <c r="AC34" s="22" t="s">
        <v>64</v>
      </c>
      <c r="AD34" s="21"/>
      <c r="AE34" s="21"/>
    </row>
    <row r="35" spans="1:31" s="22" customFormat="1" ht="78.75">
      <c r="A35" s="19" t="str">
        <f>CONCATENATE(照会事項[[#This Row],[照会事項補足]],照会事項[[#This Row],[項番入力用]],照会事項[[#This Row],[照会事項選択肢]])</f>
        <v xml:space="preserve"> F-3 </v>
      </c>
      <c r="B35" s="19" t="str">
        <f>CONCATENATE(照会事項[[#This Row],[照会事項補足]],照会事項[[#This Row],[項目入力用]],照会事項[[#This Row],[照会事項選択肢]])</f>
        <v xml:space="preserve"> 見積り、費用 </v>
      </c>
      <c r="C35" s="19" t="str">
        <f>CONCATENATE(照会事項[[#This Row],[照会事項補足]],照会事項[[#This Row],[確認事項入力用]],照会事項[[#This Row],[照会事項選択肢]])</f>
        <v xml:space="preserve"> イニシャル、ランニングの（保守・ライセンス、導入支援等）はどのくらいか。必要とする経費一式を（大項目での概算見積書で可）。複数連携パターンは、連携先の経費も可能な範囲で。できない場合はその旨を。</v>
      </c>
      <c r="D35" s="15" t="b">
        <f>AND(照会事項[[#This Row],[項目入力用]]&lt;&gt;"",照会事項[[#This Row],[補足]]="")</f>
        <v>1</v>
      </c>
      <c r="E35" s="20">
        <f>IF(照会事項[[#This Row],[IsQuestion]],1,0)</f>
        <v>1</v>
      </c>
      <c r="F35" s="15">
        <f ca="1">IFERROR(OFFSET(照会事項[[#This Row],[SEQ]],-1,0)+照会事項[[#This Row],[CountUp]],照会事項[[#This Row],[CountUp]])</f>
        <v>25</v>
      </c>
      <c r="G35" s="20" t="str">
        <f>TEXT(照会事項[[#This Row],[補足]],表示形式_照会事項補足)</f>
        <v/>
      </c>
      <c r="H35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35" s="20" t="e">
        <f>MATCH(照会事項[[#This Row],[選択肢]],選択肢PD用[選択肢],0)</f>
        <v>#N/A</v>
      </c>
      <c r="J35" s="20" t="e">
        <f>INDEX(選択肢PD用[選択肢個数],照会事項[[#This Row],[選択肢PD行番号]])</f>
        <v>#N/A</v>
      </c>
      <c r="K35" s="20" t="b">
        <f>照会事項[[#This Row],[補足]]=見出し</f>
        <v>0</v>
      </c>
      <c r="L35" s="20" t="b">
        <f ca="1">AND(TRIM(照会事項[[#This Row],[項目]])&lt;&gt;"",OFFSET(照会事項[[#This Row],[IsQuestion]],1,0))</f>
        <v>1</v>
      </c>
      <c r="M35" s="20" t="b">
        <f>NOT(ISBLANK(照会事項[[#This Row],[選択肢]]))</f>
        <v>0</v>
      </c>
      <c r="N35" s="20" t="b">
        <f>照会事項[[#This Row],[回答入力単位・形式]]=Keyword条件_回答形式選択</f>
        <v>0</v>
      </c>
      <c r="O35" s="20" t="b">
        <f>_xlfn.XOR(照会事項[[#This Row],[Fwk選択肢あり]],照会事項[[#This Row],[Fwk回答形式選択]])</f>
        <v>0</v>
      </c>
      <c r="P35" s="15" t="b">
        <f>LEFT(照会事項[[#This Row],[項目入力用]],1)="◤"</f>
        <v>0</v>
      </c>
      <c r="Q35" s="15" t="b">
        <f>ISBLANK(照会事項[[#This Row],[ ご回答欄【単独完結パターン】 ]])</f>
        <v>1</v>
      </c>
      <c r="R35" s="15" t="b">
        <f>AND(照会事項[[#This Row],[IsQuestion]],照会事項[[#This Row],[Fwk回答欄空き]],NOT(照会事項[[#This Row],[Fwk要回答条件あり]]))</f>
        <v>1</v>
      </c>
      <c r="S35" s="15" t="b">
        <f>AND(照会事項[[#This Row],[IsQuestion]],照会事項[[#This Row],[Fwk回答欄空き]],照会事項[[#This Row],[Fwk要回答条件あり]])</f>
        <v>0</v>
      </c>
      <c r="T35" s="20" t="b">
        <f>ISNUMBER(FIND(Keyword変換後_要補足説明,照会事項[[#This Row],[ ご回答欄【単独完結パターン】 ]]))</f>
        <v>0</v>
      </c>
      <c r="U35" s="20" t="b">
        <f>ISBLANK(照会事項[[#This Row],[補足説明]])</f>
        <v>1</v>
      </c>
      <c r="V35" s="20" t="b">
        <f>AND(照会事項[[#This Row],[Fwk要補足説明]],照会事項[[#This Row],[Fwk補足説明空き]])</f>
        <v>0</v>
      </c>
      <c r="W35" s="20"/>
      <c r="X35" s="20" t="s">
        <v>134</v>
      </c>
      <c r="Y35" s="12" t="s">
        <v>129</v>
      </c>
      <c r="Z35" s="12" t="s">
        <v>157</v>
      </c>
      <c r="AA35" s="21"/>
      <c r="AB35" s="13"/>
      <c r="AC35" s="22" t="s">
        <v>64</v>
      </c>
      <c r="AD35" s="21"/>
      <c r="AE35" s="21"/>
    </row>
    <row r="36" spans="1:31" s="22" customFormat="1" ht="31.5">
      <c r="A36" s="19" t="str">
        <f>CONCATENATE(照会事項[[#This Row],[照会事項補足]],照会事項[[#This Row],[項番入力用]],照会事項[[#This Row],[照会事項選択肢]])</f>
        <v xml:space="preserve"> F-4 </v>
      </c>
      <c r="B36" s="19" t="str">
        <f>CONCATENATE(照会事項[[#This Row],[照会事項補足]],照会事項[[#This Row],[項目入力用]],照会事項[[#This Row],[照会事項選択肢]])</f>
        <v xml:space="preserve"> 自治体への導入実績 </v>
      </c>
      <c r="C36" s="19" t="str">
        <f>CONCATENATE(照会事項[[#This Row],[照会事項補足]],照会事項[[#This Row],[確認事項入力用]],照会事項[[#This Row],[照会事項選択肢]])</f>
        <v xml:space="preserve"> 全国の自治体における導入実績はあるか。その内容は。 </v>
      </c>
      <c r="D36" s="20" t="b">
        <f>AND(照会事項[[#This Row],[項目入力用]]&lt;&gt;"",照会事項[[#This Row],[補足]]="")</f>
        <v>1</v>
      </c>
      <c r="E36" s="20">
        <f>IF(照会事項[[#This Row],[IsQuestion]],1,0)</f>
        <v>1</v>
      </c>
      <c r="F36" s="20">
        <f ca="1">IFERROR(OFFSET(照会事項[[#This Row],[SEQ]],-1,0)+照会事項[[#This Row],[CountUp]],照会事項[[#This Row],[CountUp]])</f>
        <v>26</v>
      </c>
      <c r="G36" s="20" t="str">
        <f>TEXT(照会事項[[#This Row],[補足]],表示形式_照会事項補足)</f>
        <v/>
      </c>
      <c r="H36" s="20" t="str">
        <f>IF(照会事項[[#This Row],[Fwk回答形式選択]],CONCATENATE(改行,Keyword質問事項_選択肢,SUBSTITUTE(照会事項[[#This Row],[選択肢]],Keyword変換前_要補足説明,Keyword変換後_要補足説明)),"")</f>
        <v/>
      </c>
      <c r="I36" s="20" t="e">
        <f>MATCH(照会事項[[#This Row],[選択肢]],選択肢PD用[選択肢],0)</f>
        <v>#N/A</v>
      </c>
      <c r="J36" s="20" t="e">
        <f>INDEX(選択肢PD用[選択肢個数],照会事項[[#This Row],[選択肢PD行番号]])</f>
        <v>#N/A</v>
      </c>
      <c r="K36" s="20" t="b">
        <f>照会事項[[#This Row],[補足]]=見出し</f>
        <v>0</v>
      </c>
      <c r="L36" s="20" t="b">
        <f ca="1">AND(TRIM(照会事項[[#This Row],[項目]])&lt;&gt;"",OFFSET(照会事項[[#This Row],[IsQuestion]],1,0))</f>
        <v>1</v>
      </c>
      <c r="M36" s="20" t="b">
        <f>NOT(ISBLANK(照会事項[[#This Row],[選択肢]]))</f>
        <v>0</v>
      </c>
      <c r="N36" s="20" t="b">
        <f>照会事項[[#This Row],[回答入力単位・形式]]=Keyword条件_回答形式選択</f>
        <v>0</v>
      </c>
      <c r="O36" s="20" t="b">
        <f>_xlfn.XOR(照会事項[[#This Row],[Fwk選択肢あり]],照会事項[[#This Row],[Fwk回答形式選択]])</f>
        <v>0</v>
      </c>
      <c r="P36" s="20" t="b">
        <f>LEFT(照会事項[[#This Row],[項目入力用]],1)="◤"</f>
        <v>0</v>
      </c>
      <c r="Q36" s="20" t="b">
        <f>ISBLANK(照会事項[[#This Row],[ ご回答欄【単独完結パターン】 ]])</f>
        <v>1</v>
      </c>
      <c r="R36" s="20" t="b">
        <f>AND(照会事項[[#This Row],[IsQuestion]],照会事項[[#This Row],[Fwk回答欄空き]],NOT(照会事項[[#This Row],[Fwk要回答条件あり]]))</f>
        <v>1</v>
      </c>
      <c r="S36" s="20" t="b">
        <f>AND(照会事項[[#This Row],[IsQuestion]],照会事項[[#This Row],[Fwk回答欄空き]],照会事項[[#This Row],[Fwk要回答条件あり]])</f>
        <v>0</v>
      </c>
      <c r="T36" s="20" t="b">
        <f>ISNUMBER(FIND(Keyword変換後_要補足説明,照会事項[[#This Row],[ ご回答欄【単独完結パターン】 ]]))</f>
        <v>0</v>
      </c>
      <c r="U36" s="20" t="b">
        <f>ISBLANK(照会事項[[#This Row],[補足説明]])</f>
        <v>1</v>
      </c>
      <c r="V36" s="20" t="b">
        <f>AND(照会事項[[#This Row],[Fwk要補足説明]],照会事項[[#This Row],[Fwk補足説明空き]])</f>
        <v>0</v>
      </c>
      <c r="W36" s="20"/>
      <c r="X36" s="20" t="s">
        <v>135</v>
      </c>
      <c r="Y36" s="12" t="s">
        <v>130</v>
      </c>
      <c r="Z36" s="12" t="s">
        <v>131</v>
      </c>
      <c r="AA36" s="21"/>
      <c r="AB36" s="14"/>
      <c r="AC36" s="22" t="s">
        <v>64</v>
      </c>
      <c r="AD36" s="21"/>
      <c r="AE36" s="21"/>
    </row>
    <row r="37" spans="1:31">
      <c r="AA37" s="1"/>
      <c r="AD37" s="1"/>
      <c r="AE37" s="1"/>
    </row>
    <row r="38" spans="1:31">
      <c r="AA38" s="1"/>
      <c r="AD38" s="1"/>
      <c r="AE38" s="1"/>
    </row>
    <row r="39" spans="1:31">
      <c r="AA39" s="1"/>
      <c r="AD39" s="1"/>
      <c r="AE39" s="1"/>
    </row>
    <row r="40" spans="1:31">
      <c r="AA40" s="1"/>
      <c r="AD40" s="1"/>
      <c r="AE40" s="1"/>
    </row>
    <row r="41" spans="1:31">
      <c r="AA41" s="1"/>
      <c r="AD41" s="1"/>
      <c r="AE41" s="1"/>
    </row>
    <row r="42" spans="1:31">
      <c r="AA42" s="1"/>
      <c r="AD42" s="1"/>
      <c r="AE42" s="1"/>
    </row>
    <row r="45" spans="1:31">
      <c r="AA45" s="1"/>
      <c r="AD45" s="1"/>
      <c r="AE45" s="1"/>
    </row>
    <row r="46" spans="1:31">
      <c r="Y46" s="1"/>
      <c r="Z46" s="1"/>
      <c r="AA46" s="1"/>
      <c r="AD46" s="1"/>
      <c r="AE46" s="1"/>
    </row>
    <row r="47" spans="1:31">
      <c r="Y47" s="1"/>
      <c r="Z47" s="1"/>
      <c r="AA47" s="1"/>
      <c r="AD47" s="1"/>
      <c r="AE47" s="1"/>
    </row>
    <row r="48" spans="1:31">
      <c r="Y48" s="1"/>
      <c r="Z48" s="1"/>
      <c r="AA48" s="1"/>
      <c r="AD48" s="1"/>
      <c r="AE48" s="1"/>
    </row>
    <row r="49" spans="25:31">
      <c r="Y49" s="1"/>
      <c r="Z49" s="1"/>
      <c r="AA49" s="1"/>
      <c r="AD49" s="1"/>
      <c r="AE49" s="1"/>
    </row>
    <row r="50" spans="25:31">
      <c r="Y50" s="1"/>
      <c r="Z50" s="1"/>
      <c r="AA50" s="1"/>
      <c r="AD50" s="1"/>
      <c r="AE50" s="1"/>
    </row>
    <row r="51" spans="25:31">
      <c r="Y51" s="1"/>
      <c r="Z51" s="1"/>
      <c r="AA51" s="1"/>
      <c r="AD51" s="1"/>
      <c r="AE51" s="1"/>
    </row>
    <row r="52" spans="25:31">
      <c r="Y52" s="1"/>
      <c r="Z52" s="1"/>
      <c r="AA52" s="1"/>
      <c r="AD52" s="1"/>
      <c r="AE52" s="1"/>
    </row>
    <row r="53" spans="25:31">
      <c r="Y53" s="1"/>
      <c r="Z53" s="1"/>
      <c r="AA53" s="1"/>
      <c r="AD53" s="1"/>
      <c r="AE53" s="1"/>
    </row>
    <row r="54" spans="25:31">
      <c r="Y54" s="1"/>
      <c r="Z54" s="1"/>
      <c r="AA54" s="1"/>
      <c r="AD54" s="1"/>
      <c r="AE54" s="1"/>
    </row>
    <row r="55" spans="25:31">
      <c r="Y55" s="1"/>
      <c r="Z55" s="1"/>
      <c r="AA55" s="1"/>
      <c r="AD55" s="1"/>
      <c r="AE55" s="1"/>
    </row>
    <row r="56" spans="25:31">
      <c r="Y56" s="1"/>
      <c r="Z56" s="1"/>
      <c r="AA56" s="1"/>
      <c r="AD56" s="1"/>
      <c r="AE56" s="1"/>
    </row>
    <row r="57" spans="25:31">
      <c r="Y57" s="1"/>
      <c r="Z57" s="1"/>
      <c r="AA57" s="1"/>
      <c r="AD57" s="1"/>
      <c r="AE57" s="1"/>
    </row>
    <row r="58" spans="25:31">
      <c r="Y58" s="1"/>
      <c r="Z58" s="1"/>
      <c r="AA58" s="1"/>
      <c r="AD58" s="1"/>
      <c r="AE58" s="1"/>
    </row>
    <row r="59" spans="25:31">
      <c r="Y59" s="1"/>
      <c r="Z59" s="1"/>
      <c r="AA59" s="1"/>
      <c r="AD59" s="1"/>
      <c r="AE59" s="1"/>
    </row>
    <row r="60" spans="25:31">
      <c r="Y60" s="1"/>
      <c r="Z60" s="1"/>
      <c r="AA60" s="1"/>
      <c r="AD60" s="1"/>
      <c r="AE60" s="1"/>
    </row>
    <row r="61" spans="25:31">
      <c r="Y61" s="1"/>
      <c r="Z61" s="1"/>
      <c r="AA61" s="1"/>
      <c r="AD61" s="1"/>
      <c r="AE61" s="1"/>
    </row>
    <row r="62" spans="25:31">
      <c r="Y62" s="1"/>
      <c r="Z62" s="1"/>
      <c r="AA62" s="1"/>
      <c r="AD62" s="1"/>
      <c r="AE62" s="1"/>
    </row>
    <row r="63" spans="25:31">
      <c r="Y63" s="1"/>
      <c r="Z63" s="1"/>
      <c r="AA63" s="1"/>
      <c r="AD63" s="1"/>
      <c r="AE63" s="1"/>
    </row>
    <row r="64" spans="25:31">
      <c r="Y64" s="1"/>
      <c r="Z64" s="1"/>
      <c r="AA64" s="1"/>
      <c r="AD64" s="1"/>
      <c r="AE64" s="1"/>
    </row>
    <row r="65" spans="25:31">
      <c r="Y65" s="1"/>
      <c r="Z65" s="1"/>
      <c r="AA65" s="1"/>
      <c r="AD65" s="1"/>
      <c r="AE65" s="1"/>
    </row>
    <row r="66" spans="25:31">
      <c r="Y66" s="1"/>
      <c r="Z66" s="1"/>
      <c r="AA66" s="1"/>
      <c r="AD66" s="1"/>
      <c r="AE66" s="1"/>
    </row>
    <row r="67" spans="25:31">
      <c r="Y67" s="1"/>
      <c r="Z67" s="1"/>
      <c r="AA67" s="1"/>
      <c r="AD67" s="1"/>
      <c r="AE67" s="1"/>
    </row>
    <row r="68" spans="25:31">
      <c r="Y68" s="1"/>
      <c r="Z68" s="1"/>
      <c r="AA68" s="1"/>
      <c r="AD68" s="1"/>
      <c r="AE68" s="1"/>
    </row>
    <row r="69" spans="25:31">
      <c r="Y69" s="1"/>
      <c r="Z69" s="1"/>
      <c r="AA69" s="1"/>
      <c r="AD69" s="1"/>
      <c r="AE69" s="1"/>
    </row>
    <row r="70" spans="25:31">
      <c r="Y70" s="1"/>
      <c r="Z70" s="1"/>
      <c r="AA70" s="1"/>
      <c r="AD70" s="1"/>
      <c r="AE70" s="1"/>
    </row>
    <row r="71" spans="25:31">
      <c r="Y71" s="1"/>
      <c r="Z71" s="1"/>
      <c r="AA71" s="1"/>
      <c r="AD71" s="1"/>
      <c r="AE71" s="1"/>
    </row>
    <row r="72" spans="25:31">
      <c r="Y72" s="1"/>
      <c r="Z72" s="1"/>
      <c r="AA72" s="1"/>
      <c r="AD72" s="1"/>
      <c r="AE72" s="1"/>
    </row>
    <row r="73" spans="25:31">
      <c r="Y73" s="1"/>
      <c r="Z73" s="1"/>
      <c r="AA73" s="1"/>
      <c r="AD73" s="1"/>
      <c r="AE73" s="1"/>
    </row>
    <row r="74" spans="25:31">
      <c r="Y74" s="1"/>
      <c r="Z74" s="1"/>
      <c r="AA74" s="1"/>
      <c r="AD74" s="1"/>
      <c r="AE74" s="1"/>
    </row>
    <row r="75" spans="25:31">
      <c r="Y75" s="1"/>
      <c r="Z75" s="1"/>
      <c r="AA75" s="1"/>
      <c r="AD75" s="1"/>
      <c r="AE75" s="1"/>
    </row>
    <row r="76" spans="25:31">
      <c r="Y76" s="1"/>
      <c r="Z76" s="1"/>
      <c r="AA76" s="1"/>
      <c r="AD76" s="1"/>
      <c r="AE76" s="1"/>
    </row>
    <row r="77" spans="25:31">
      <c r="Y77" s="1"/>
      <c r="Z77" s="1"/>
      <c r="AA77" s="1"/>
      <c r="AD77" s="1"/>
      <c r="AE77" s="1"/>
    </row>
    <row r="78" spans="25:31">
      <c r="Y78" s="1"/>
      <c r="Z78" s="1"/>
      <c r="AA78" s="1"/>
      <c r="AD78" s="1"/>
      <c r="AE78" s="1"/>
    </row>
    <row r="79" spans="25:31">
      <c r="Y79" s="1"/>
      <c r="Z79" s="1"/>
      <c r="AA79" s="1"/>
      <c r="AD79" s="1"/>
      <c r="AE79" s="1"/>
    </row>
    <row r="80" spans="25:31">
      <c r="Y80" s="1"/>
      <c r="Z80" s="1"/>
      <c r="AA80" s="1"/>
      <c r="AD80" s="1"/>
      <c r="AE80" s="1"/>
    </row>
    <row r="81" spans="25:31">
      <c r="Y81" s="1"/>
      <c r="Z81" s="1"/>
      <c r="AA81" s="1"/>
      <c r="AD81" s="1"/>
      <c r="AE81" s="1"/>
    </row>
    <row r="82" spans="25:31">
      <c r="Y82" s="1"/>
      <c r="Z82" s="1"/>
      <c r="AA82" s="1"/>
      <c r="AD82" s="1"/>
      <c r="AE82" s="1"/>
    </row>
    <row r="83" spans="25:31">
      <c r="Y83" s="1"/>
      <c r="Z83" s="1"/>
      <c r="AA83" s="1"/>
      <c r="AD83" s="1"/>
      <c r="AE83" s="1"/>
    </row>
    <row r="84" spans="25:31">
      <c r="Y84" s="1"/>
      <c r="Z84" s="1"/>
      <c r="AA84" s="1"/>
      <c r="AD84" s="1"/>
      <c r="AE84" s="1"/>
    </row>
    <row r="85" spans="25:31">
      <c r="Y85" s="1"/>
      <c r="Z85" s="1"/>
      <c r="AA85" s="1"/>
      <c r="AD85" s="1"/>
      <c r="AE85" s="1"/>
    </row>
    <row r="86" spans="25:31">
      <c r="Y86" s="1"/>
      <c r="Z86" s="1"/>
      <c r="AA86" s="1"/>
      <c r="AD86" s="1"/>
      <c r="AE86" s="1"/>
    </row>
    <row r="87" spans="25:31">
      <c r="Y87" s="1"/>
      <c r="Z87" s="1"/>
      <c r="AA87" s="1"/>
      <c r="AD87" s="1"/>
      <c r="AE87" s="1"/>
    </row>
    <row r="88" spans="25:31">
      <c r="Y88" s="1"/>
      <c r="Z88" s="1"/>
      <c r="AA88" s="1"/>
      <c r="AD88" s="1"/>
      <c r="AE88" s="1"/>
    </row>
    <row r="89" spans="25:31">
      <c r="Y89" s="1"/>
      <c r="Z89" s="1"/>
      <c r="AA89" s="1"/>
      <c r="AD89" s="1"/>
      <c r="AE89" s="1"/>
    </row>
    <row r="90" spans="25:31">
      <c r="Y90" s="1"/>
      <c r="Z90" s="1"/>
      <c r="AA90" s="1"/>
      <c r="AD90" s="1"/>
      <c r="AE90" s="1"/>
    </row>
    <row r="91" spans="25:31">
      <c r="Y91" s="1"/>
      <c r="Z91" s="1"/>
      <c r="AA91" s="1"/>
      <c r="AD91" s="1"/>
      <c r="AE91" s="1"/>
    </row>
    <row r="92" spans="25:31">
      <c r="Y92" s="1"/>
      <c r="Z92" s="1"/>
      <c r="AA92" s="1"/>
      <c r="AD92" s="1"/>
      <c r="AE92" s="1"/>
    </row>
    <row r="93" spans="25:31">
      <c r="Y93" s="1"/>
      <c r="Z93" s="1"/>
      <c r="AA93" s="1"/>
      <c r="AD93" s="1"/>
      <c r="AE93" s="1"/>
    </row>
    <row r="94" spans="25:31">
      <c r="Y94" s="1"/>
      <c r="Z94" s="1"/>
      <c r="AA94" s="1"/>
      <c r="AD94" s="1"/>
      <c r="AE94" s="1"/>
    </row>
    <row r="95" spans="25:31">
      <c r="Y95" s="1"/>
      <c r="Z95" s="1"/>
      <c r="AA95" s="1"/>
      <c r="AD95" s="1"/>
      <c r="AE95" s="1"/>
    </row>
    <row r="96" spans="25:31">
      <c r="Y96" s="1"/>
      <c r="Z96" s="1"/>
      <c r="AA96" s="1"/>
      <c r="AD96" s="1"/>
      <c r="AE96" s="1"/>
    </row>
    <row r="97" spans="25:31">
      <c r="Y97" s="1"/>
      <c r="Z97" s="1"/>
      <c r="AA97" s="1"/>
      <c r="AD97" s="1"/>
      <c r="AE97" s="1"/>
    </row>
    <row r="98" spans="25:31">
      <c r="Y98" s="1"/>
      <c r="Z98" s="1"/>
      <c r="AA98" s="1"/>
      <c r="AD98" s="1"/>
      <c r="AE98" s="1"/>
    </row>
    <row r="99" spans="25:31">
      <c r="Y99" s="1"/>
      <c r="Z99" s="1"/>
      <c r="AA99" s="1"/>
      <c r="AD99" s="1"/>
      <c r="AE99" s="1"/>
    </row>
    <row r="100" spans="25:31">
      <c r="Y100" s="1"/>
      <c r="Z100" s="1"/>
      <c r="AA100" s="1"/>
      <c r="AD100" s="1"/>
      <c r="AE100" s="1"/>
    </row>
    <row r="101" spans="25:31">
      <c r="Y101" s="1"/>
      <c r="Z101" s="1"/>
      <c r="AA101" s="1"/>
      <c r="AD101" s="1"/>
      <c r="AE101" s="1"/>
    </row>
    <row r="102" spans="25:31">
      <c r="Y102" s="1"/>
      <c r="Z102" s="1"/>
    </row>
    <row r="103" spans="25:31">
      <c r="Y103" s="1"/>
      <c r="Z103" s="1"/>
      <c r="AA103" s="1"/>
      <c r="AD103" s="1"/>
      <c r="AE103" s="1"/>
    </row>
    <row r="104" spans="25:31">
      <c r="Y104" s="1"/>
      <c r="Z104" s="1"/>
      <c r="AA104" s="1"/>
      <c r="AD104" s="1"/>
      <c r="AE104" s="1"/>
    </row>
    <row r="105" spans="25:31">
      <c r="Y105" s="1"/>
      <c r="Z105" s="1"/>
      <c r="AA105" s="1"/>
      <c r="AD105" s="1"/>
      <c r="AE105" s="1"/>
    </row>
    <row r="106" spans="25:31">
      <c r="Y106" s="1"/>
      <c r="Z106" s="1"/>
      <c r="AA106" s="1"/>
      <c r="AD106" s="1"/>
      <c r="AE106" s="1"/>
    </row>
    <row r="107" spans="25:31">
      <c r="Y107" s="1"/>
      <c r="Z107" s="1"/>
      <c r="AA107" s="1"/>
      <c r="AD107" s="1"/>
      <c r="AE107" s="1"/>
    </row>
    <row r="108" spans="25:31">
      <c r="Y108" s="1"/>
      <c r="Z108" s="1"/>
      <c r="AA108" s="1"/>
      <c r="AD108" s="1"/>
      <c r="AE108" s="1"/>
    </row>
    <row r="109" spans="25:31">
      <c r="Y109" s="1"/>
      <c r="Z109" s="1"/>
      <c r="AA109" s="1"/>
      <c r="AD109" s="1"/>
      <c r="AE109" s="1"/>
    </row>
    <row r="110" spans="25:31">
      <c r="Y110" s="1"/>
      <c r="Z110" s="1"/>
      <c r="AA110" s="1"/>
      <c r="AD110" s="1"/>
      <c r="AE110" s="1"/>
    </row>
    <row r="111" spans="25:31">
      <c r="Y111" s="1"/>
      <c r="Z111" s="1"/>
      <c r="AA111" s="1"/>
      <c r="AD111" s="1"/>
      <c r="AE111" s="1"/>
    </row>
    <row r="112" spans="25:31">
      <c r="Y112" s="1"/>
      <c r="Z112" s="1"/>
      <c r="AA112" s="1"/>
      <c r="AD112" s="1"/>
      <c r="AE112" s="1"/>
    </row>
    <row r="113" spans="25:31">
      <c r="Y113" s="1"/>
      <c r="Z113" s="1"/>
    </row>
    <row r="114" spans="25:31">
      <c r="Y114" s="1"/>
      <c r="Z114" s="1"/>
    </row>
    <row r="115" spans="25:31">
      <c r="Y115" s="1"/>
      <c r="Z115" s="1"/>
    </row>
    <row r="116" spans="25:31">
      <c r="Y116" s="1"/>
      <c r="Z116" s="1"/>
      <c r="AA116" s="1"/>
      <c r="AD116" s="1"/>
      <c r="AE116" s="1"/>
    </row>
    <row r="117" spans="25:31">
      <c r="Y117" s="1"/>
      <c r="Z117" s="1"/>
      <c r="AA117" s="1"/>
      <c r="AD117" s="1"/>
      <c r="AE117" s="1"/>
    </row>
    <row r="118" spans="25:31">
      <c r="AA118" s="1"/>
      <c r="AD118" s="1"/>
      <c r="AE118" s="1"/>
    </row>
    <row r="119" spans="25:31">
      <c r="Y119" s="1"/>
      <c r="Z119" s="1"/>
      <c r="AA119" s="1"/>
      <c r="AD119" s="1"/>
      <c r="AE119" s="1"/>
    </row>
    <row r="120" spans="25:31">
      <c r="Y120" s="1"/>
      <c r="Z120" s="1"/>
      <c r="AA120" s="1"/>
      <c r="AD120" s="1"/>
      <c r="AE120" s="1"/>
    </row>
    <row r="121" spans="25:31">
      <c r="Y121" s="1"/>
      <c r="Z121" s="1"/>
      <c r="AA121" s="1"/>
      <c r="AD121" s="1"/>
      <c r="AE121" s="1"/>
    </row>
    <row r="122" spans="25:31">
      <c r="Y122" s="1"/>
      <c r="Z122" s="1"/>
      <c r="AA122" s="1"/>
      <c r="AD122" s="1"/>
      <c r="AE122" s="1"/>
    </row>
    <row r="123" spans="25:31">
      <c r="Y123" s="1"/>
      <c r="Z123" s="1"/>
      <c r="AA123" s="1"/>
      <c r="AD123" s="1"/>
      <c r="AE123" s="1"/>
    </row>
    <row r="124" spans="25:31">
      <c r="Y124" s="1"/>
      <c r="Z124" s="1"/>
      <c r="AA124" s="1"/>
      <c r="AD124" s="1"/>
      <c r="AE124" s="1"/>
    </row>
    <row r="125" spans="25:31">
      <c r="Y125" s="1"/>
      <c r="Z125" s="1"/>
      <c r="AA125" s="1"/>
      <c r="AD125" s="1"/>
      <c r="AE125" s="1"/>
    </row>
    <row r="126" spans="25:31">
      <c r="Y126" s="1"/>
      <c r="Z126" s="1"/>
      <c r="AA126" s="1"/>
      <c r="AD126" s="1"/>
      <c r="AE126" s="1"/>
    </row>
    <row r="127" spans="25:31">
      <c r="Y127" s="1"/>
      <c r="Z127" s="1"/>
      <c r="AA127" s="1"/>
      <c r="AD127" s="1"/>
      <c r="AE127" s="1"/>
    </row>
    <row r="128" spans="25:31">
      <c r="Y128" s="1"/>
      <c r="Z128" s="1"/>
      <c r="AA128" s="1"/>
      <c r="AD128" s="1"/>
      <c r="AE128" s="1"/>
    </row>
    <row r="129" spans="25:31">
      <c r="Y129" s="1"/>
      <c r="Z129" s="1"/>
      <c r="AA129" s="1"/>
      <c r="AD129" s="1"/>
      <c r="AE129" s="1"/>
    </row>
    <row r="130" spans="25:31">
      <c r="Y130" s="1"/>
      <c r="Z130" s="1"/>
      <c r="AA130" s="1"/>
      <c r="AD130" s="1"/>
      <c r="AE130" s="1"/>
    </row>
    <row r="131" spans="25:31">
      <c r="Y131" s="1"/>
      <c r="Z131" s="1"/>
      <c r="AA131" s="1"/>
      <c r="AD131" s="1"/>
      <c r="AE131" s="1"/>
    </row>
    <row r="132" spans="25:31">
      <c r="Y132" s="1"/>
      <c r="Z132" s="1"/>
      <c r="AA132" s="1"/>
      <c r="AD132" s="1"/>
      <c r="AE132" s="1"/>
    </row>
    <row r="133" spans="25:31">
      <c r="Y133" s="1"/>
      <c r="Z133" s="1"/>
      <c r="AA133" s="1"/>
      <c r="AD133" s="1"/>
      <c r="AE133" s="1"/>
    </row>
    <row r="134" spans="25:31">
      <c r="Y134" s="1"/>
      <c r="Z134" s="1"/>
      <c r="AA134" s="1"/>
      <c r="AD134" s="1"/>
      <c r="AE134" s="1"/>
    </row>
    <row r="135" spans="25:31">
      <c r="Y135" s="1"/>
      <c r="Z135" s="1"/>
      <c r="AA135" s="1"/>
      <c r="AD135" s="1"/>
      <c r="AE135" s="1"/>
    </row>
    <row r="136" spans="25:31">
      <c r="Y136" s="1"/>
      <c r="Z136" s="1"/>
      <c r="AA136" s="1"/>
      <c r="AD136" s="1"/>
      <c r="AE136" s="1"/>
    </row>
    <row r="137" spans="25:31">
      <c r="Y137" s="1"/>
      <c r="Z137" s="1"/>
      <c r="AA137" s="1"/>
      <c r="AD137" s="1"/>
      <c r="AE137" s="1"/>
    </row>
    <row r="138" spans="25:31">
      <c r="Y138" s="1"/>
      <c r="Z138" s="1"/>
      <c r="AA138" s="1"/>
      <c r="AD138" s="1"/>
      <c r="AE138" s="1"/>
    </row>
    <row r="139" spans="25:31">
      <c r="Y139" s="1"/>
      <c r="Z139" s="1"/>
      <c r="AA139" s="1"/>
      <c r="AD139" s="1"/>
      <c r="AE139" s="1"/>
    </row>
    <row r="140" spans="25:31">
      <c r="Y140" s="1"/>
      <c r="Z140" s="1"/>
      <c r="AA140" s="1"/>
      <c r="AD140" s="1"/>
      <c r="AE140" s="1"/>
    </row>
    <row r="141" spans="25:31">
      <c r="Y141" s="1"/>
      <c r="Z141" s="1"/>
      <c r="AA141" s="1"/>
      <c r="AD141" s="1"/>
      <c r="AE141" s="1"/>
    </row>
    <row r="142" spans="25:31">
      <c r="Y142" s="1"/>
      <c r="Z142" s="1"/>
      <c r="AA142" s="1"/>
      <c r="AD142" s="1"/>
      <c r="AE142" s="1"/>
    </row>
    <row r="143" spans="25:31">
      <c r="Y143" s="1"/>
      <c r="Z143" s="1"/>
      <c r="AA143" s="1"/>
      <c r="AD143" s="1"/>
      <c r="AE143" s="1"/>
    </row>
    <row r="144" spans="25:31">
      <c r="Y144" s="1"/>
      <c r="Z144" s="1"/>
      <c r="AA144" s="1"/>
      <c r="AD144" s="1"/>
      <c r="AE144" s="1"/>
    </row>
    <row r="145" spans="25:31">
      <c r="Y145" s="1"/>
      <c r="Z145" s="1"/>
      <c r="AA145" s="1"/>
      <c r="AD145" s="1"/>
      <c r="AE145" s="1"/>
    </row>
    <row r="146" spans="25:31">
      <c r="AA146" s="1"/>
      <c r="AD146" s="1"/>
      <c r="AE146" s="1"/>
    </row>
    <row r="147" spans="25:31">
      <c r="AA147" s="1"/>
      <c r="AD147" s="1"/>
      <c r="AE147" s="1"/>
    </row>
  </sheetData>
  <phoneticPr fontId="1"/>
  <conditionalFormatting sqref="A6:A36">
    <cfRule type="expression" dxfId="10" priority="1">
      <formula>$L6</formula>
    </cfRule>
  </conditionalFormatting>
  <conditionalFormatting sqref="A4:AF36">
    <cfRule type="expression" dxfId="9" priority="11">
      <formula>$K4</formula>
    </cfRule>
    <cfRule type="expression" dxfId="8" priority="12">
      <formula>$D4</formula>
    </cfRule>
  </conditionalFormatting>
  <conditionalFormatting sqref="B4:C36">
    <cfRule type="expression" dxfId="7" priority="10">
      <formula>$L4</formula>
    </cfRule>
  </conditionalFormatting>
  <conditionalFormatting sqref="Y6:Z10">
    <cfRule type="expression" dxfId="6" priority="4">
      <formula>$L6</formula>
    </cfRule>
  </conditionalFormatting>
  <conditionalFormatting sqref="Z5:Z10">
    <cfRule type="expression" dxfId="5" priority="2">
      <formula>$L5</formula>
    </cfRule>
  </conditionalFormatting>
  <conditionalFormatting sqref="AB4:AC36">
    <cfRule type="expression" dxfId="4" priority="6">
      <formula>$O4</formula>
    </cfRule>
  </conditionalFormatting>
  <conditionalFormatting sqref="AC5">
    <cfRule type="expression" dxfId="3" priority="5">
      <formula>$L5</formula>
    </cfRule>
  </conditionalFormatting>
  <conditionalFormatting sqref="AD4:AE36">
    <cfRule type="expression" dxfId="2" priority="7">
      <formula>$R4</formula>
    </cfRule>
    <cfRule type="expression" dxfId="1" priority="8">
      <formula>$S4</formula>
    </cfRule>
  </conditionalFormatting>
  <conditionalFormatting sqref="AF4:AF36">
    <cfRule type="expression" dxfId="0" priority="9">
      <formula>$V4</formula>
    </cfRule>
  </conditionalFormatting>
  <dataValidations count="2">
    <dataValidation type="list" allowBlank="1" showInputMessage="1" showErrorMessage="1" sqref="AD30:AE30 AD19:AE19 AD25:AE25 AD28:AE28 AD14:AE15" xr:uid="{00000000-0002-0000-0100-000000000000}">
      <formula1>OFFSET(選択肢PD起点,I14,2,1,J14)</formula1>
    </dataValidation>
    <dataValidation type="list" allowBlank="1" showInputMessage="1" sqref="AA4:AA36" xr:uid="{00000000-0002-0000-0100-000001000000}">
      <formula1>PD補足</formula1>
    </dataValidation>
  </dataValidations>
  <pageMargins left="0.39370078740157483" right="0.39370078740157483" top="0.98425196850393704" bottom="0.39370078740157483" header="0.78740157480314965" footer="0.31496062992125984"/>
  <pageSetup paperSize="9" scale="60" orientation="landscape" r:id="rId1"/>
  <headerFooter>
    <oddHeader>&amp;L&amp;A</oddHeader>
    <oddFooter>&amp;R&amp;P / &amp;N ページ</oddFooter>
  </headerFooter>
  <rowBreaks count="1" manualBreakCount="1">
    <brk id="36" max="7" man="1"/>
  </rowBreak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selection activeCell="E13" sqref="E13"/>
    </sheetView>
  </sheetViews>
  <sheetFormatPr defaultRowHeight="15.75"/>
  <cols>
    <col min="1" max="1" width="18.6640625" bestFit="1" customWidth="1"/>
    <col min="2" max="2" width="14.33203125" customWidth="1"/>
    <col min="4" max="4" width="13.5546875" bestFit="1" customWidth="1"/>
    <col min="5" max="7" width="11.109375" customWidth="1"/>
    <col min="8" max="15" width="8.88671875" customWidth="1"/>
  </cols>
  <sheetData>
    <row r="1" spans="1:14">
      <c r="A1" t="s">
        <v>34</v>
      </c>
      <c r="D1" t="s">
        <v>13</v>
      </c>
    </row>
    <row r="3" spans="1:14">
      <c r="A3" t="s">
        <v>25</v>
      </c>
      <c r="B3" t="s">
        <v>26</v>
      </c>
      <c r="D3" t="s">
        <v>31</v>
      </c>
      <c r="E3" t="e">
        <f>補足[[#This Row],[補足]]</f>
        <v>#VALUE!</v>
      </c>
      <c r="H3" t="s">
        <v>42</v>
      </c>
    </row>
    <row r="4" spans="1:14">
      <c r="A4" t="s">
        <v>49</v>
      </c>
      <c r="B4" t="str">
        <f>CHAR(10)</f>
        <v xml:space="preserve">
</v>
      </c>
      <c r="D4" t="s">
        <v>27</v>
      </c>
      <c r="E4" t="s">
        <v>20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3"/>
    </row>
    <row r="5" spans="1:14">
      <c r="A5" t="s">
        <v>45</v>
      </c>
      <c r="B5" s="9" t="s">
        <v>47</v>
      </c>
      <c r="D5" t="s">
        <v>28</v>
      </c>
      <c r="E5" t="s">
        <v>16</v>
      </c>
      <c r="H5" s="3"/>
      <c r="I5" s="3"/>
      <c r="J5" s="3"/>
      <c r="K5" s="3"/>
      <c r="L5" s="3"/>
      <c r="M5" s="3"/>
      <c r="N5" s="3"/>
    </row>
    <row r="6" spans="1:14">
      <c r="A6" t="s">
        <v>58</v>
      </c>
      <c r="B6" t="s">
        <v>50</v>
      </c>
      <c r="D6" t="s">
        <v>30</v>
      </c>
      <c r="E6" t="s">
        <v>14</v>
      </c>
      <c r="H6" s="3"/>
      <c r="I6" s="3"/>
      <c r="J6" s="3"/>
      <c r="K6" s="3"/>
      <c r="L6" s="3"/>
      <c r="M6" s="3"/>
      <c r="N6" s="3"/>
    </row>
    <row r="7" spans="1:14">
      <c r="A7" t="s">
        <v>62</v>
      </c>
      <c r="B7" t="s">
        <v>15</v>
      </c>
      <c r="H7" s="3"/>
      <c r="I7" s="3"/>
      <c r="J7" s="3"/>
      <c r="K7" s="3"/>
      <c r="L7" s="3"/>
      <c r="M7" s="3"/>
      <c r="N7" s="3"/>
    </row>
    <row r="8" spans="1:14">
      <c r="A8" t="s">
        <v>51</v>
      </c>
      <c r="B8" t="s">
        <v>53</v>
      </c>
    </row>
    <row r="9" spans="1:14">
      <c r="A9" t="s">
        <v>52</v>
      </c>
      <c r="B9" t="s">
        <v>33</v>
      </c>
    </row>
    <row r="16" spans="1:14">
      <c r="N16" s="3"/>
    </row>
    <row r="17" spans="14:14">
      <c r="N17" s="3"/>
    </row>
    <row r="18" spans="14:14">
      <c r="N18" s="3"/>
    </row>
    <row r="19" spans="14:14">
      <c r="N19" s="3"/>
    </row>
    <row r="20" spans="14:14">
      <c r="N20" s="3"/>
    </row>
    <row r="21" spans="14:14">
      <c r="N21" s="3"/>
    </row>
    <row r="22" spans="14:14">
      <c r="N22" s="3"/>
    </row>
    <row r="23" spans="14:14">
      <c r="N23" s="3"/>
    </row>
    <row r="24" spans="14:14">
      <c r="N24" s="3"/>
    </row>
    <row r="25" spans="14:14">
      <c r="N25" s="3"/>
    </row>
  </sheetData>
  <phoneticPr fontId="1"/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C19647-DFFA-4F49-9CF0-6E27A64BAF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12</vt:i4>
      </vt:variant>
    </vt:vector>
  </HeadingPairs>
  <TitlesOfParts>
    <vt:vector size="15" baseType="lpstr">
      <vt:lpstr>回答者情報</vt:lpstr>
      <vt:lpstr>照会事項</vt:lpstr>
      <vt:lpstr>Parameters</vt:lpstr>
      <vt:lpstr>Keyword質問事項_選択肢</vt:lpstr>
      <vt:lpstr>Keyword条件_回答形式選択</vt:lpstr>
      <vt:lpstr>Keyword変換後_要補足説明</vt:lpstr>
      <vt:lpstr>Keyword変換前_要補足説明</vt:lpstr>
      <vt:lpstr>PD補足</vt:lpstr>
      <vt:lpstr>照会事項!Print_Area</vt:lpstr>
      <vt:lpstr>照会事項!Print_Titles</vt:lpstr>
      <vt:lpstr>改行</vt:lpstr>
      <vt:lpstr>見出し</vt:lpstr>
      <vt:lpstr>説明</vt:lpstr>
      <vt:lpstr>選択肢PD起点</vt:lpstr>
      <vt:lpstr>表示形式_照会事項補足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2026-10-16T01:02:50Z</dcterms:modified>
</cp:coreProperties>
</file>