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プロジェクト\055_上下水道料金徴収等業務\15決算・監査\R06経営比較分析表\20260115_公営企業に係る「経営比較分析表」の分析・公表について（依頼）\02財政班へ提出\"/>
    </mc:Choice>
  </mc:AlternateContent>
  <xr:revisionPtr revIDLastSave="0" documentId="13_ncr:1_{6956C17E-561C-47ED-ADC4-F7471368CB41}" xr6:coauthVersionLast="47" xr6:coauthVersionMax="47" xr10:uidLastSave="{00000000-0000-0000-0000-000000000000}"/>
  <workbookProtection workbookAlgorithmName="SHA-512" workbookHashValue="CofqgOSoseFi9fzBz6pdrkPg2UojI8fzb0LXCofnKS5dM8mjqFNZ8rNAIaE1cL7Aprcx4PEWL7BjGwIxHSQcPA==" workbookSaltValue="BLvV/8UtIAgdYTvjwd4laQ==" workbookSpinCount="100000" lockStructure="1"/>
  <bookViews>
    <workbookView xWindow="-10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<sst xmlns="http://schemas.openxmlformats.org/spreadsheetml/2006/main" count="231" uniqueCount="116">
  <si>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</si>
  <si>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</si>
  <si>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</si>
  <si>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</si>
  <si>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</si>
  <si>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</si>
  <si>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</si>
  <si>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</si>
  <si>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</si>
  <si>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</si>
  <si>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</si>
  <si>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</si>
  <si>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</si>
  <si>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</si>
  <si>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</si>
  <si>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</si>
  <si>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</si>
  <si>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</si>
  <si>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</si>
  <si>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</si>
  <si>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</si>
  <si>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</si>
  <si>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</si>
  <si>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</si>
  <si>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</si>
  <si>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</si>
  <si>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</si>
  <si>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</si>
  <si>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</si>
  <si>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</si>
  <si>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</si>
  <si>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</si>
  <si>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</si>
  <si>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</si>
  <si>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</si>
  <si>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</si>
  <si>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</si>
  <si>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</si>
  <si>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</si>
  <si>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</si>
  <si>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</si>
  <si>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</si>
  <si>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</si>
  <si>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</si>
  <si>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</si>
  <si>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</si>
  <si>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</si>
  <si>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</si>
  <si>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</si>
  <si>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</si>
  <si>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</si>
  <si>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</si>
  <si>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</si>
  <si>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</si>
  <si>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</si>
  <si>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</si>
  <si>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</si>
  <si>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</si>
  <si>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</si>
  <si>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</si>
  <si>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</si>
  <si>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</si>
  <si>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</si>
  <si>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</si>
  <si>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</si>
  <si>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</si>
  <si>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</si>
  <si>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</si>
  <si>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</si>
  <si>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</si>
  <si>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</si>
  <si>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</si>
  <si>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</si>
  <si>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</si>
  <si>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</si>
  <si>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</si>
  <si>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</si>
  <si>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</si>
  <si>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</si>
  <si>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</si>
  <si>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</si>
  <si>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</si>
  <si>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</si>
  <si>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</si>
  <si>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</si>
  <si>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</si>
  <si>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</si>
  <si>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</si>
  <si>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</si>
  <si>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</si>
  <si>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</si>
  <si>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</si>
  <si>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</si>
  <si>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</si>
  <si>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</si>
  <si>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</si>
  <si>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湯沢市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</si>
  <si>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</si>
  <si>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</si>
  <si>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</si>
  <si>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</si>
  <si>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</si>
  <si>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</si>
  <si>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</si>
  <si>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</si>
  <si>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</si>
  <si>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</si>
  <si>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</si>
  <si>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</si>
  <si>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</si>
  <si>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</si>
  <si>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</si>
  <si>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</si>
  <si>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①有形固定資産減価償却率については、類似団体と比較しても低い数値となっていますが、今後はさらに資産の老朽化は進行していくことから、計画的な施設の長寿命化や更新が必要となります。
②管渠老朽化率については、法定耐用年数が経過した管渠がないため算出されません。
③管渠改善率については、管渠更新を行っていないため算出されません。</t>
    <rPh sb="11" eb="12">
      <t>リツ</t>
    </rPh>
    <phoneticPr fontId="4"/>
  </si>
  <si>
    <t xml:space="preserve">　経常収支比率が100％を超えていますが、経費回収率が100％を下回っていることから、経営改善の取組が必要です。人口減少による使用料収入の減少が見込まれるほか、施設の老朽化により維持管理費は高止まりすることが想定され、将来的な収支は決して楽観できない状況にあります。
　これまで包括的民間委託を実施していますが、引き続き民間活用により、経費節減や安定したサービスの提供を目指します。また、大口需要家に対する加入活動や未水洗化家屋に対する普及啓発活動を強化し使用料収入の増加に努めるとともに、滞納対策を強化し収納率の向上を目指します。
　今後も持続可能なサービスを提供していくためには、効率的な施設管理手法を検討、実施していくとともに、施設の長寿命化や更新にあたっては、施設規模の適正化及び投資の平準化を図りながら進める必要があります。
</t>
    <rPh sb="13" eb="14">
      <t>コ</t>
    </rPh>
    <rPh sb="21" eb="26">
      <t>ケイヒカイシュウリツ</t>
    </rPh>
    <rPh sb="32" eb="34">
      <t>シタマワ</t>
    </rPh>
    <rPh sb="43" eb="45">
      <t>ケイエイ</t>
    </rPh>
    <rPh sb="45" eb="47">
      <t>カイゼン</t>
    </rPh>
    <rPh sb="48" eb="50">
      <t>トリクミ</t>
    </rPh>
    <rPh sb="51" eb="53">
      <t>ヒツヨウ</t>
    </rPh>
    <phoneticPr fontId="4"/>
  </si>
  <si>
    <t xml:space="preserve">①経常収支比率については、100%以上であることから単年度収支が黒字であることを示しています。
③流動比率については、100％を下回っていることから、１年以内に支払わなければならない負債を賄えていないことを示していますが、償還原資については使用料収入及び一般会計繰入金が毎年予定されています。
④企業債残高対事業規模比率については、類似団体と比較し大幅に低い数値となっています。供用開始から29年経過しており企業債残高が減少したことに加え、建設改良充当企業債が企業債償還額を超えないように工夫しているためと考えられます。
⑤経費回収率については、100%を下回っており、使用料収入の確保及び汚水処理費の削減が必要です。
⑥汚水処理原価については、類似団体と比較すると同程度となっているものの、人口減少により使用料収入の減少が見込まれることから、費用の削減はもとより適正規模の更新など投資の効率化を検討する必要があります。
⑦施設利用率については、類似団体と比較して同程度となっているものの、全国平均からは12ポイント程下回っています。今後施設の更新等を計画するにあたり、適正規模等の検証が必要と考えられます。
⑧水洗化率については、類似団体と比較して低い状況にあります。今後処理区域内人口が減少されることが想定されるなかで、これまでと同様、加入促進等の取組が必要と考えられます。
</t>
    <rPh sb="128" eb="130">
      <t>イッパン</t>
    </rPh>
    <rPh sb="130" eb="132">
      <t>カイケイ</t>
    </rPh>
    <rPh sb="132" eb="135">
      <t>クリイレキン</t>
    </rPh>
    <rPh sb="176" eb="178">
      <t>オオハバ</t>
    </rPh>
    <rPh sb="281" eb="282">
      <t>シタ</t>
    </rPh>
    <rPh sb="291" eb="293">
      <t>シュウニュウ</t>
    </rPh>
    <rPh sb="294" eb="297">
      <t>カクホオヨ</t>
    </rPh>
    <rPh sb="298" eb="303">
      <t>オスイショリヒ</t>
    </rPh>
    <rPh sb="304" eb="306">
      <t>サクゲン</t>
    </rPh>
    <rPh sb="307" eb="309">
      <t>ヒツヨウ</t>
    </rPh>
    <rPh sb="327" eb="331">
      <t>ルイジダンタイ</t>
    </rPh>
    <rPh sb="350" eb="352">
      <t>ジンコウ</t>
    </rPh>
    <rPh sb="352" eb="354">
      <t>ゲンショウ</t>
    </rPh>
    <rPh sb="357" eb="360">
      <t>シヨウリョウ</t>
    </rPh>
    <rPh sb="360" eb="362">
      <t>シュウニュウ</t>
    </rPh>
    <rPh sb="363" eb="365">
      <t>ゲンショウ</t>
    </rPh>
    <rPh sb="366" eb="368">
      <t>ミコ</t>
    </rPh>
    <rPh sb="433" eb="435">
      <t>ヒカク</t>
    </rPh>
    <rPh sb="437" eb="438">
      <t>オナ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</si>
</sst>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EB-4CF0-8569-A7B1119453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5AEB-4CF0-8569-A7B1119453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50.52</c:v>
                </c:pt>
                <c:pt idx="1">
                  <c:v>51</c:v>
                </c:pt>
                <c:pt idx="2">
                  <c:v>50.56</c:v>
                </c:pt>
                <c:pt idx="3">
                  <c:v>46.27</c:v>
                </c:pt>
                <c:pt idx="4">
                  <c:v>48.79</c:v>
                </c:pt>
              </c:numCache>
            </c:numRef>
          </c:val>
          <c:extLst>
            <c:ext xmlns:c16="http://schemas.microsoft.com/office/drawing/2014/chart" uri="{C3380CC4-5D6E-409C-BE32-E72D297353CC}">
              <c16:uniqueId val="{00000000-6B87-453D-A296-9997EE887A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6B87-453D-A296-9997EE887A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68.52</c:v>
                </c:pt>
                <c:pt idx="1">
                  <c:v>70.7</c:v>
                </c:pt>
                <c:pt idx="2">
                  <c:v>71.540000000000006</c:v>
                </c:pt>
                <c:pt idx="3">
                  <c:v>72.39</c:v>
                </c:pt>
                <c:pt idx="4">
                  <c:v>72.48</c:v>
                </c:pt>
              </c:numCache>
            </c:numRef>
          </c:val>
          <c:extLst>
            <c:ext xmlns:c16="http://schemas.microsoft.com/office/drawing/2014/chart" uri="{C3380CC4-5D6E-409C-BE32-E72D297353CC}">
              <c16:uniqueId val="{00000000-7C14-4DE8-81C9-E181ED64C0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7C14-4DE8-81C9-E181ED64C0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105.84</c:v>
                </c:pt>
                <c:pt idx="1">
                  <c:v>107.04</c:v>
                </c:pt>
                <c:pt idx="2">
                  <c:v>104.57</c:v>
                </c:pt>
                <c:pt idx="3">
                  <c:v>105.48</c:v>
                </c:pt>
                <c:pt idx="4">
                  <c:v>110.1</c:v>
                </c:pt>
              </c:numCache>
            </c:numRef>
          </c:val>
          <c:extLst>
            <c:ext xmlns:c16="http://schemas.microsoft.com/office/drawing/2014/chart" uri="{C3380CC4-5D6E-409C-BE32-E72D297353CC}">
              <c16:uniqueId val="{00000000-4055-42CD-875E-10A46A7660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4055-42CD-875E-10A46A7660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3.05</c:v>
                </c:pt>
                <c:pt idx="1">
                  <c:v>6.09</c:v>
                </c:pt>
                <c:pt idx="2">
                  <c:v>9.1</c:v>
                </c:pt>
                <c:pt idx="3">
                  <c:v>12.09</c:v>
                </c:pt>
                <c:pt idx="4">
                  <c:v>14.88</c:v>
                </c:pt>
              </c:numCache>
            </c:numRef>
          </c:val>
          <c:extLst>
            <c:ext xmlns:c16="http://schemas.microsoft.com/office/drawing/2014/chart" uri="{C3380CC4-5D6E-409C-BE32-E72D297353CC}">
              <c16:uniqueId val="{00000000-8707-4F90-B243-2C237230D5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8707-4F90-B243-2C237230D5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B8-4AFB-ADB8-9CF96D8EFD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FCB8-4AFB-ADB8-9CF96D8EFD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C2-4B76-83C7-4E5A338B14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CCC2-4B76-83C7-4E5A338B14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14.67</c:v>
                </c:pt>
                <c:pt idx="1">
                  <c:v>23.43</c:v>
                </c:pt>
                <c:pt idx="2">
                  <c:v>26.31</c:v>
                </c:pt>
                <c:pt idx="3">
                  <c:v>33.92</c:v>
                </c:pt>
                <c:pt idx="4">
                  <c:v>34.78</c:v>
                </c:pt>
              </c:numCache>
            </c:numRef>
          </c:val>
          <c:extLst>
            <c:ext xmlns:c16="http://schemas.microsoft.com/office/drawing/2014/chart" uri="{C3380CC4-5D6E-409C-BE32-E72D297353CC}">
              <c16:uniqueId val="{00000000-1A57-4B52-A6A3-CE6FD2796A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1A57-4B52-A6A3-CE6FD2796A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791.27</c:v>
                </c:pt>
                <c:pt idx="1">
                  <c:v>720.96</c:v>
                </c:pt>
                <c:pt idx="2">
                  <c:v>152.34</c:v>
                </c:pt>
                <c:pt idx="3">
                  <c:v>267.88</c:v>
                </c:pt>
                <c:pt idx="4">
                  <c:v>4.8499999999999996</c:v>
                </c:pt>
              </c:numCache>
            </c:numRef>
          </c:val>
          <c:extLst>
            <c:ext xmlns:c16="http://schemas.microsoft.com/office/drawing/2014/chart" uri="{C3380CC4-5D6E-409C-BE32-E72D297353CC}">
              <c16:uniqueId val="{00000000-654A-47A9-BA3E-69EC9D7803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654A-47A9-BA3E-69EC9D7803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95.9</c:v>
                </c:pt>
                <c:pt idx="3">
                  <c:v>100</c:v>
                </c:pt>
                <c:pt idx="4">
                  <c:v>95.69</c:v>
                </c:pt>
              </c:numCache>
            </c:numRef>
          </c:val>
          <c:extLst>
            <c:ext xmlns:c16="http://schemas.microsoft.com/office/drawing/2014/chart" uri="{C3380CC4-5D6E-409C-BE32-E72D297353CC}">
              <c16:uniqueId val="{00000000-CAA8-4FA9-9ED2-B97F3C0A87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CAA8-4FA9-9ED2-B97F3C0A87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181.35</c:v>
                </c:pt>
                <c:pt idx="1">
                  <c:v>181.84</c:v>
                </c:pt>
                <c:pt idx="2">
                  <c:v>189.89</c:v>
                </c:pt>
                <c:pt idx="3">
                  <c:v>182.44</c:v>
                </c:pt>
                <c:pt idx="4">
                  <c:v>191.21</c:v>
                </c:pt>
              </c:numCache>
            </c:numRef>
          </c:val>
          <c:extLst>
            <c:ext xmlns:c16="http://schemas.microsoft.com/office/drawing/2014/chart" uri="{C3380CC4-5D6E-409C-BE32-E72D297353CC}">
              <c16:uniqueId val="{00000000-7D35-46D6-A77B-AF3D9C709A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7D35-46D6-A77B-AF3D9C709A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3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湯沢市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71" t="str">
        <f>データ!$M$6</f>
        <v>非設置</v>
      </c>
      <c r="AE8" s="71"/>
      <c r="AF8" s="71"/>
      <c r="AG8" s="71"/>
      <c r="AH8" s="71"/>
      <c r="AI8" s="71"/>
      <c r="AJ8" s="71"/>
      <c r="AK8" s="3"/>
      <c r="AL8" s="45">
        <f>データ!S6</f>
        <v>39484</v>
      </c>
      <c r="AM8" s="45"/>
      <c r="AN8" s="45"/>
      <c r="AO8" s="45"/>
      <c r="AP8" s="45"/>
      <c r="AQ8" s="45"/>
      <c r="AR8" s="45"/>
      <c r="AS8" s="45"/>
      <c r="AT8" s="44">
        <f>データ!T6</f>
        <v>790.91</v>
      </c>
      <c r="AU8" s="44"/>
      <c r="AV8" s="44"/>
      <c r="AW8" s="44"/>
      <c r="AX8" s="44"/>
      <c r="AY8" s="44"/>
      <c r="AZ8" s="44"/>
      <c r="BA8" s="44"/>
      <c r="BB8" s="44">
        <f>データ!U6</f>
        <v>49.92</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62.51</v>
      </c>
      <c r="J10" s="44"/>
      <c r="K10" s="44"/>
      <c r="L10" s="44"/>
      <c r="M10" s="44"/>
      <c r="N10" s="44"/>
      <c r="O10" s="44"/>
      <c r="P10" s="44">
        <f>データ!P6</f>
        <v>32.08</v>
      </c>
      <c r="Q10" s="44"/>
      <c r="R10" s="44"/>
      <c r="S10" s="44"/>
      <c r="T10" s="44"/>
      <c r="U10" s="44"/>
      <c r="V10" s="44"/>
      <c r="W10" s="44">
        <f>データ!Q6</f>
        <v>82.79</v>
      </c>
      <c r="X10" s="44"/>
      <c r="Y10" s="44"/>
      <c r="Z10" s="44"/>
      <c r="AA10" s="44"/>
      <c r="AB10" s="44"/>
      <c r="AC10" s="44"/>
      <c r="AD10" s="45">
        <f>データ!R6</f>
        <v>3763</v>
      </c>
      <c r="AE10" s="45"/>
      <c r="AF10" s="45"/>
      <c r="AG10" s="45"/>
      <c r="AH10" s="45"/>
      <c r="AI10" s="45"/>
      <c r="AJ10" s="45"/>
      <c r="AK10" s="2"/>
      <c r="AL10" s="45">
        <f>データ!V6</f>
        <v>12565</v>
      </c>
      <c r="AM10" s="45"/>
      <c r="AN10" s="45"/>
      <c r="AO10" s="45"/>
      <c r="AP10" s="45"/>
      <c r="AQ10" s="45"/>
      <c r="AR10" s="45"/>
      <c r="AS10" s="45"/>
      <c r="AT10" s="44">
        <f>データ!W6</f>
        <v>4.42</v>
      </c>
      <c r="AU10" s="44"/>
      <c r="AV10" s="44"/>
      <c r="AW10" s="44"/>
      <c r="AX10" s="44"/>
      <c r="AY10" s="44"/>
      <c r="AZ10" s="44"/>
      <c r="BA10" s="44"/>
      <c r="BB10" s="44">
        <f>データ!X6</f>
        <v>2842.76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pjXW9EjyggnlR85MxwKuMAp1ujkagiIPXPSPBGxREmNalDG1HLuMeh+sn0pKBb4y86WaN7wXvbuqF3MFNvvvQ==" saltValue="+P7muI2vnVYgjFrBKoF1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52078</v>
      </c>
      <c r="D6" s="19">
        <f t="shared" si="3"/>
        <v>46</v>
      </c>
      <c r="E6" s="19">
        <f t="shared" si="3"/>
        <v>17</v>
      </c>
      <c r="F6" s="19">
        <f t="shared" si="3"/>
        <v>1</v>
      </c>
      <c r="G6" s="19">
        <f t="shared" si="3"/>
        <v>0</v>
      </c>
      <c r="H6" s="19" t="str">
        <f t="shared" si="3"/>
        <v>秋田県　湯沢市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62.51</v>
      </c>
      <c r="P6" s="20">
        <f t="shared" si="3"/>
        <v>32.08</v>
      </c>
      <c r="Q6" s="20">
        <f t="shared" si="3"/>
        <v>82.79</v>
      </c>
      <c r="R6" s="20">
        <f t="shared" si="3"/>
        <v>3763</v>
      </c>
      <c r="S6" s="20">
        <f t="shared" si="3"/>
        <v>39484</v>
      </c>
      <c r="T6" s="20">
        <f t="shared" si="3"/>
        <v>790.91</v>
      </c>
      <c r="U6" s="20">
        <f t="shared" si="3"/>
        <v>49.92</v>
      </c>
      <c r="V6" s="20">
        <f t="shared" si="3"/>
        <v>12565</v>
      </c>
      <c r="W6" s="20">
        <f t="shared" si="3"/>
        <v>4.42</v>
      </c>
      <c r="X6" s="20">
        <f t="shared" si="3"/>
        <v>2842.76</v>
      </c>
      <c r="Y6" s="21">
        <f>IF(Y7="",NA(),Y7)</f>
        <v>105.84</v>
      </c>
      <c r="Z6" s="21">
        <f t="shared" ref="Z6:AH6" si="4">IF(Z7="",NA(),Z7)</f>
        <v>107.04</v>
      </c>
      <c r="AA6" s="21">
        <f t="shared" si="4"/>
        <v>104.57</v>
      </c>
      <c r="AB6" s="21">
        <f t="shared" si="4"/>
        <v>105.48</v>
      </c>
      <c r="AC6" s="21">
        <f t="shared" si="4"/>
        <v>110.1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14.67</v>
      </c>
      <c r="AV6" s="21">
        <f t="shared" ref="AV6:BD6" si="6">IF(AV7="",NA(),AV7)</f>
        <v>23.43</v>
      </c>
      <c r="AW6" s="21">
        <f t="shared" si="6"/>
        <v>26.31</v>
      </c>
      <c r="AX6" s="21">
        <f t="shared" si="6"/>
        <v>33.92</v>
      </c>
      <c r="AY6" s="21">
        <f t="shared" si="6"/>
        <v>34.78</v>
      </c>
      <c r="AZ6" s="21">
        <f t="shared" si="6"/>
        <v>40.67</v>
      </c>
      <c r="BA6" s="21">
        <f t="shared" si="6"/>
        <v>47.7</v>
      </c>
      <c r="BB6" s="21">
        <f t="shared" si="6"/>
        <v>50.59</v>
      </c>
      <c r="BC6" s="21">
        <f t="shared" si="6"/>
        <v>62.37</v>
      </c>
      <c r="BD6" s="21">
        <f t="shared" si="6"/>
        <v>63.88</v>
      </c>
      <c r="BE6" s="20" t="str">
        <f>IF(BE7="","",IF(BE7="-","【-】","【"&amp;SUBSTITUTE(TEXT(BE7,"#,##0.00"),"-","△")&amp;"】"))</f>
        <v>【82.75】</v>
      </c>
      <c r="BF6" s="21">
        <f>IF(BF7="",NA(),BF7)</f>
        <v>791.27</v>
      </c>
      <c r="BG6" s="21">
        <f t="shared" ref="BG6:BO6" si="7">IF(BG7="",NA(),BG7)</f>
        <v>720.96</v>
      </c>
      <c r="BH6" s="21">
        <f t="shared" si="7"/>
        <v>152.34</v>
      </c>
      <c r="BI6" s="21">
        <f t="shared" si="7"/>
        <v>267.88</v>
      </c>
      <c r="BJ6" s="21">
        <f t="shared" si="7"/>
        <v>4.8499999999999996</v>
      </c>
      <c r="BK6" s="21">
        <f t="shared" si="7"/>
        <v>1050.51</v>
      </c>
      <c r="BL6" s="21">
        <f t="shared" si="7"/>
        <v>1102.01</v>
      </c>
      <c r="BM6" s="21">
        <f t="shared" si="7"/>
        <v>987.36</v>
      </c>
      <c r="BN6" s="21">
        <f t="shared" si="7"/>
        <v>1042.77</v>
      </c>
      <c r="BO6" s="21">
        <f t="shared" si="7"/>
        <v>943.46</v>
      </c>
      <c r="BP6" s="20" t="str">
        <f>IF(BP7="","",IF(BP7="-","【-】","【"&amp;SUBSTITUTE(TEXT(BP7,"#,##0.00"),"-","△")&amp;"】"))</f>
        <v>【602.56】</v>
      </c>
      <c r="BQ6" s="21">
        <f>IF(BQ7="",NA(),BQ7)</f>
        <v>100</v>
      </c>
      <c r="BR6" s="21">
        <f t="shared" ref="BR6:BZ6" si="8">IF(BR7="",NA(),BR7)</f>
        <v>100</v>
      </c>
      <c r="BS6" s="21">
        <f t="shared" si="8"/>
        <v>95.9</v>
      </c>
      <c r="BT6" s="21">
        <f t="shared" si="8"/>
        <v>100</v>
      </c>
      <c r="BU6" s="21">
        <f t="shared" si="8"/>
        <v>95.69</v>
      </c>
      <c r="BV6" s="21">
        <f t="shared" si="8"/>
        <v>82.65</v>
      </c>
      <c r="BW6" s="21">
        <f t="shared" si="8"/>
        <v>82.55</v>
      </c>
      <c r="BX6" s="21">
        <f t="shared" si="8"/>
        <v>83.55</v>
      </c>
      <c r="BY6" s="21">
        <f t="shared" si="8"/>
        <v>84.48</v>
      </c>
      <c r="BZ6" s="21">
        <f t="shared" si="8"/>
        <v>79.22</v>
      </c>
      <c r="CA6" s="20" t="str">
        <f>IF(CA7="","",IF(CA7="-","【-】","【"&amp;SUBSTITUTE(TEXT(CA7,"#,##0.00"),"-","△")&amp;"】"))</f>
        <v>【97.94】</v>
      </c>
      <c r="CB6" s="21">
        <f>IF(CB7="",NA(),CB7)</f>
        <v>181.35</v>
      </c>
      <c r="CC6" s="21">
        <f t="shared" ref="CC6:CK6" si="9">IF(CC7="",NA(),CC7)</f>
        <v>181.84</v>
      </c>
      <c r="CD6" s="21">
        <f t="shared" si="9"/>
        <v>189.89</v>
      </c>
      <c r="CE6" s="21">
        <f t="shared" si="9"/>
        <v>182.44</v>
      </c>
      <c r="CF6" s="21">
        <f t="shared" si="9"/>
        <v>191.21</v>
      </c>
      <c r="CG6" s="21">
        <f t="shared" si="9"/>
        <v>186.3</v>
      </c>
      <c r="CH6" s="21">
        <f t="shared" si="9"/>
        <v>188.38</v>
      </c>
      <c r="CI6" s="21">
        <f t="shared" si="9"/>
        <v>185.98</v>
      </c>
      <c r="CJ6" s="21">
        <f t="shared" si="9"/>
        <v>187.11</v>
      </c>
      <c r="CK6" s="21">
        <f t="shared" si="9"/>
        <v>202.47</v>
      </c>
      <c r="CL6" s="20" t="str">
        <f>IF(CL7="","",IF(CL7="-","【-】","【"&amp;SUBSTITUTE(TEXT(CL7,"#,##0.00"),"-","△")&amp;"】"))</f>
        <v>【140.98】</v>
      </c>
      <c r="CM6" s="21">
        <f>IF(CM7="",NA(),CM7)</f>
        <v>50.52</v>
      </c>
      <c r="CN6" s="21">
        <f t="shared" ref="CN6:CV6" si="10">IF(CN7="",NA(),CN7)</f>
        <v>51</v>
      </c>
      <c r="CO6" s="21">
        <f t="shared" si="10"/>
        <v>50.56</v>
      </c>
      <c r="CP6" s="21">
        <f t="shared" si="10"/>
        <v>46.27</v>
      </c>
      <c r="CQ6" s="21">
        <f t="shared" si="10"/>
        <v>48.79</v>
      </c>
      <c r="CR6" s="21">
        <f t="shared" si="10"/>
        <v>50.53</v>
      </c>
      <c r="CS6" s="21">
        <f t="shared" si="10"/>
        <v>51.42</v>
      </c>
      <c r="CT6" s="21">
        <f t="shared" si="10"/>
        <v>48.95</v>
      </c>
      <c r="CU6" s="21">
        <f t="shared" si="10"/>
        <v>49.28</v>
      </c>
      <c r="CV6" s="21">
        <f t="shared" si="10"/>
        <v>50.62</v>
      </c>
      <c r="CW6" s="20" t="str">
        <f>IF(CW7="","",IF(CW7="-","【-】","【"&amp;SUBSTITUTE(TEXT(CW7,"#,##0.00"),"-","△")&amp;"】"))</f>
        <v>【60.13】</v>
      </c>
      <c r="CX6" s="21">
        <f>IF(CX7="",NA(),CX7)</f>
        <v>68.52</v>
      </c>
      <c r="CY6" s="21">
        <f t="shared" ref="CY6:DG6" si="11">IF(CY7="",NA(),CY7)</f>
        <v>70.7</v>
      </c>
      <c r="CZ6" s="21">
        <f t="shared" si="11"/>
        <v>71.540000000000006</v>
      </c>
      <c r="DA6" s="21">
        <f t="shared" si="11"/>
        <v>72.39</v>
      </c>
      <c r="DB6" s="21">
        <f t="shared" si="11"/>
        <v>72.48</v>
      </c>
      <c r="DC6" s="21">
        <f t="shared" si="11"/>
        <v>82.08</v>
      </c>
      <c r="DD6" s="21">
        <f t="shared" si="11"/>
        <v>81.34</v>
      </c>
      <c r="DE6" s="21">
        <f t="shared" si="11"/>
        <v>81.14</v>
      </c>
      <c r="DF6" s="21">
        <f t="shared" si="11"/>
        <v>79.7</v>
      </c>
      <c r="DG6" s="21">
        <f t="shared" si="11"/>
        <v>79</v>
      </c>
      <c r="DH6" s="20" t="str">
        <f>IF(DH7="","",IF(DH7="-","【-】","【"&amp;SUBSTITUTE(TEXT(DH7,"#,##0.00"),"-","△")&amp;"】"))</f>
        <v>【96.00】</v>
      </c>
      <c r="DI6" s="21">
        <f>IF(DI7="",NA(),DI7)</f>
        <v>3.05</v>
      </c>
      <c r="DJ6" s="21">
        <f t="shared" ref="DJ6:DR6" si="12">IF(DJ7="",NA(),DJ7)</f>
        <v>6.09</v>
      </c>
      <c r="DK6" s="21">
        <f t="shared" si="12"/>
        <v>9.1</v>
      </c>
      <c r="DL6" s="21">
        <f t="shared" si="12"/>
        <v>12.09</v>
      </c>
      <c r="DM6" s="21">
        <f t="shared" si="12"/>
        <v>14.88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52078</v>
      </c>
      <c r="D7" s="23">
        <v>46</v>
      </c>
      <c r="E7" s="23">
        <v>17</v>
      </c>
      <c r="F7" s="23">
        <v>1</v>
      </c>
      <c r="G7" s="23">
        <v>0</v>
      </c>
      <c r="H7" s="23" t="s">
        <v>96</v>
      </c>
      <c r="I7" s="23" t="s">
        <v>97</v>
      </c>
      <c r="J7" s="23" t="s">
        <v>98</v>
      </c>
      <c r="K7" s="23" t="s">
        <v>99</v>
      </c>
      <c r="L7" s="23" t="s">
        <v>100</v>
      </c>
      <c r="M7" s="23" t="s">
        <v>101</v>
      </c>
      <c r="N7" s="24" t="s">
        <v>102</v>
      </c>
      <c r="O7" s="24">
        <v>62.51</v>
      </c>
      <c r="P7" s="24">
        <v>32.08</v>
      </c>
      <c r="Q7" s="24">
        <v>82.79</v>
      </c>
      <c r="R7" s="24">
        <v>3763</v>
      </c>
      <c r="S7" s="24">
        <v>39484</v>
      </c>
      <c r="T7" s="24">
        <v>790.91</v>
      </c>
      <c r="U7" s="24">
        <v>49.92</v>
      </c>
      <c r="V7" s="24">
        <v>12565</v>
      </c>
      <c r="W7" s="24">
        <v>4.42</v>
      </c>
      <c r="X7" s="24">
        <v>2842.76</v>
      </c>
      <c r="Y7" s="24">
        <v>105.84</v>
      </c>
      <c r="Z7" s="24">
        <v>107.04</v>
      </c>
      <c r="AA7" s="24">
        <v>104.57</v>
      </c>
      <c r="AB7" s="24">
        <v>105.48</v>
      </c>
      <c r="AC7" s="24">
        <v>110.1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14.67</v>
      </c>
      <c r="AV7" s="24">
        <v>23.43</v>
      </c>
      <c r="AW7" s="24">
        <v>26.31</v>
      </c>
      <c r="AX7" s="24">
        <v>33.92</v>
      </c>
      <c r="AY7" s="24">
        <v>34.78</v>
      </c>
      <c r="AZ7" s="24">
        <v>40.67</v>
      </c>
      <c r="BA7" s="24">
        <v>47.7</v>
      </c>
      <c r="BB7" s="24">
        <v>50.59</v>
      </c>
      <c r="BC7" s="24">
        <v>62.37</v>
      </c>
      <c r="BD7" s="24">
        <v>63.88</v>
      </c>
      <c r="BE7" s="24">
        <v>82.75</v>
      </c>
      <c r="BF7" s="24">
        <v>791.27</v>
      </c>
      <c r="BG7" s="24">
        <v>720.96</v>
      </c>
      <c r="BH7" s="24">
        <v>152.34</v>
      </c>
      <c r="BI7" s="24">
        <v>267.88</v>
      </c>
      <c r="BJ7" s="24">
        <v>4.8499999999999996</v>
      </c>
      <c r="BK7" s="24">
        <v>1050.51</v>
      </c>
      <c r="BL7" s="24">
        <v>1102.01</v>
      </c>
      <c r="BM7" s="24">
        <v>987.36</v>
      </c>
      <c r="BN7" s="24">
        <v>1042.77</v>
      </c>
      <c r="BO7" s="24">
        <v>943.46</v>
      </c>
      <c r="BP7" s="24">
        <v>602.55999999999995</v>
      </c>
      <c r="BQ7" s="24">
        <v>100</v>
      </c>
      <c r="BR7" s="24">
        <v>100</v>
      </c>
      <c r="BS7" s="24">
        <v>95.9</v>
      </c>
      <c r="BT7" s="24">
        <v>100</v>
      </c>
      <c r="BU7" s="24">
        <v>95.69</v>
      </c>
      <c r="BV7" s="24">
        <v>82.65</v>
      </c>
      <c r="BW7" s="24">
        <v>82.55</v>
      </c>
      <c r="BX7" s="24">
        <v>83.55</v>
      </c>
      <c r="BY7" s="24">
        <v>84.48</v>
      </c>
      <c r="BZ7" s="24">
        <v>79.22</v>
      </c>
      <c r="CA7" s="24">
        <v>97.94</v>
      </c>
      <c r="CB7" s="24">
        <v>181.35</v>
      </c>
      <c r="CC7" s="24">
        <v>181.84</v>
      </c>
      <c r="CD7" s="24">
        <v>189.89</v>
      </c>
      <c r="CE7" s="24">
        <v>182.44</v>
      </c>
      <c r="CF7" s="24">
        <v>191.21</v>
      </c>
      <c r="CG7" s="24">
        <v>186.3</v>
      </c>
      <c r="CH7" s="24">
        <v>188.38</v>
      </c>
      <c r="CI7" s="24">
        <v>185.98</v>
      </c>
      <c r="CJ7" s="24">
        <v>187.11</v>
      </c>
      <c r="CK7" s="24">
        <v>202.47</v>
      </c>
      <c r="CL7" s="24">
        <v>140.97999999999999</v>
      </c>
      <c r="CM7" s="24">
        <v>50.52</v>
      </c>
      <c r="CN7" s="24">
        <v>51</v>
      </c>
      <c r="CO7" s="24">
        <v>50.56</v>
      </c>
      <c r="CP7" s="24">
        <v>46.27</v>
      </c>
      <c r="CQ7" s="24">
        <v>48.79</v>
      </c>
      <c r="CR7" s="24">
        <v>50.53</v>
      </c>
      <c r="CS7" s="24">
        <v>51.42</v>
      </c>
      <c r="CT7" s="24">
        <v>48.95</v>
      </c>
      <c r="CU7" s="24">
        <v>49.28</v>
      </c>
      <c r="CV7" s="24">
        <v>50.62</v>
      </c>
      <c r="CW7" s="24">
        <v>60.13</v>
      </c>
      <c r="CX7" s="24">
        <v>68.52</v>
      </c>
      <c r="CY7" s="24">
        <v>70.7</v>
      </c>
      <c r="CZ7" s="24">
        <v>71.540000000000006</v>
      </c>
      <c r="DA7" s="24">
        <v>72.39</v>
      </c>
      <c r="DB7" s="24">
        <v>72.48</v>
      </c>
      <c r="DC7" s="24">
        <v>82.08</v>
      </c>
      <c r="DD7" s="24">
        <v>81.34</v>
      </c>
      <c r="DE7" s="24">
        <v>81.14</v>
      </c>
      <c r="DF7" s="24">
        <v>79.7</v>
      </c>
      <c r="DG7" s="24">
        <v>79</v>
      </c>
      <c r="DH7" s="24">
        <v>96</v>
      </c>
      <c r="DI7" s="24">
        <v>3.05</v>
      </c>
      <c r="DJ7" s="24">
        <v>6.09</v>
      </c>
      <c r="DK7" s="24">
        <v>9.1</v>
      </c>
      <c r="DL7" s="24">
        <v>12.09</v>
      </c>
      <c r="DM7" s="24">
        <v>14.88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和弥</cp:lastModifiedBy>
  <cp:lastPrinted>2026-01-19T00:04:42Z</cp:lastPrinted>
  <dcterms:created xsi:type="dcterms:W3CDTF">2025-12-23T05:56:59Z</dcterms:created>
  <dcterms:modified xsi:type="dcterms:W3CDTF">2026-01-26T23:46:25Z</dcterms:modified>
  <cp:category/>
</cp:coreProperties>
</file>